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1405"/>
  <workbookPr showInkAnnotation="0" checkCompatibility="1" autoCompressPictures="0"/>
  <bookViews>
    <workbookView xWindow="320" yWindow="0" windowWidth="38020" windowHeight="20920" tabRatio="500"/>
  </bookViews>
  <sheets>
    <sheet name="Sheet1"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G62" i="1" l="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4" i="1"/>
  <c r="AG105" i="1"/>
  <c r="AG106" i="1"/>
  <c r="AG107" i="1"/>
  <c r="AG108" i="1"/>
  <c r="AG109" i="1"/>
  <c r="AG110" i="1"/>
  <c r="AG111" i="1"/>
  <c r="AG112" i="1"/>
  <c r="AG113" i="1"/>
  <c r="AG114" i="1"/>
  <c r="AG115" i="1"/>
  <c r="AG116" i="1"/>
  <c r="AG117" i="1"/>
  <c r="AG118" i="1"/>
  <c r="AG119" i="1"/>
  <c r="AG120" i="1"/>
  <c r="AG121" i="1"/>
  <c r="AG122" i="1"/>
  <c r="AG123" i="1"/>
  <c r="AG124" i="1"/>
  <c r="AG125" i="1"/>
  <c r="AG126" i="1"/>
  <c r="AG127" i="1"/>
  <c r="AG128" i="1"/>
  <c r="AG129" i="1"/>
  <c r="AG130" i="1"/>
  <c r="AG131" i="1"/>
  <c r="AG132" i="1"/>
  <c r="AG133"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159" i="1"/>
  <c r="AG160" i="1"/>
  <c r="AG161" i="1"/>
  <c r="AG162" i="1"/>
  <c r="AG163" i="1"/>
  <c r="AG164" i="1"/>
  <c r="AG61" i="1"/>
  <c r="AG7" i="1"/>
  <c r="AG8" i="1"/>
  <c r="AG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162" i="1"/>
  <c r="AD163" i="1"/>
  <c r="AD164" i="1"/>
  <c r="AD61"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0" i="1"/>
  <c r="AC161" i="1"/>
  <c r="AC162" i="1"/>
  <c r="AC163" i="1"/>
  <c r="AC164" i="1"/>
  <c r="AC61"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D6" i="1"/>
  <c r="AC6" i="1"/>
  <c r="AG3" i="1"/>
  <c r="AF6" i="1"/>
  <c r="AG6" i="1"/>
  <c r="AF62" i="1"/>
  <c r="AM62" i="1"/>
  <c r="AN62" i="1"/>
  <c r="AF63" i="1"/>
  <c r="AM63" i="1"/>
  <c r="AN63" i="1"/>
  <c r="AF64" i="1"/>
  <c r="AM64" i="1"/>
  <c r="AN64" i="1"/>
  <c r="AF65" i="1"/>
  <c r="AM65" i="1"/>
  <c r="AN65" i="1"/>
  <c r="AF66" i="1"/>
  <c r="AM66" i="1"/>
  <c r="AN66" i="1"/>
  <c r="AF67" i="1"/>
  <c r="AM67" i="1"/>
  <c r="AN67" i="1"/>
  <c r="AF68" i="1"/>
  <c r="AM68" i="1"/>
  <c r="AN68" i="1"/>
  <c r="AF69" i="1"/>
  <c r="AM69" i="1"/>
  <c r="AN69" i="1"/>
  <c r="AF70" i="1"/>
  <c r="AM70" i="1"/>
  <c r="AN70" i="1"/>
  <c r="AF71" i="1"/>
  <c r="AM71" i="1"/>
  <c r="AN71" i="1"/>
  <c r="AF72" i="1"/>
  <c r="AM72" i="1"/>
  <c r="AN72" i="1"/>
  <c r="AF73" i="1"/>
  <c r="AM73" i="1"/>
  <c r="AN73" i="1"/>
  <c r="AF74" i="1"/>
  <c r="AM74" i="1"/>
  <c r="AN74" i="1"/>
  <c r="AF75" i="1"/>
  <c r="AM75" i="1"/>
  <c r="AN75" i="1"/>
  <c r="AF76" i="1"/>
  <c r="AM76" i="1"/>
  <c r="AN76" i="1"/>
  <c r="AF77" i="1"/>
  <c r="AM77" i="1"/>
  <c r="AN77" i="1"/>
  <c r="AF78" i="1"/>
  <c r="AM78" i="1"/>
  <c r="AN78" i="1"/>
  <c r="AF79" i="1"/>
  <c r="AM79" i="1"/>
  <c r="AN79" i="1"/>
  <c r="AF80" i="1"/>
  <c r="AM80" i="1"/>
  <c r="AN80" i="1"/>
  <c r="AF81" i="1"/>
  <c r="AM81" i="1"/>
  <c r="AN81" i="1"/>
  <c r="AF82" i="1"/>
  <c r="AM82" i="1"/>
  <c r="AN82" i="1"/>
  <c r="AF83" i="1"/>
  <c r="AM83" i="1"/>
  <c r="AN83" i="1"/>
  <c r="AF84" i="1"/>
  <c r="AM84" i="1"/>
  <c r="AN84" i="1"/>
  <c r="AF85" i="1"/>
  <c r="AM85" i="1"/>
  <c r="AN85" i="1"/>
  <c r="AF86" i="1"/>
  <c r="AM86" i="1"/>
  <c r="AN86" i="1"/>
  <c r="AF87" i="1"/>
  <c r="AM87" i="1"/>
  <c r="AN87" i="1"/>
  <c r="AF88" i="1"/>
  <c r="AM88" i="1"/>
  <c r="AN88" i="1"/>
  <c r="AF89" i="1"/>
  <c r="AM89" i="1"/>
  <c r="AN89" i="1"/>
  <c r="AF90" i="1"/>
  <c r="AM90" i="1"/>
  <c r="AN90" i="1"/>
  <c r="AF91" i="1"/>
  <c r="AM91" i="1"/>
  <c r="AN91" i="1"/>
  <c r="AF92" i="1"/>
  <c r="AM92" i="1"/>
  <c r="AN92" i="1"/>
  <c r="AF93" i="1"/>
  <c r="AM93" i="1"/>
  <c r="AN93" i="1"/>
  <c r="AF94" i="1"/>
  <c r="AM94" i="1"/>
  <c r="AN94" i="1"/>
  <c r="AF95" i="1"/>
  <c r="AM95" i="1"/>
  <c r="AN95" i="1"/>
  <c r="AF96" i="1"/>
  <c r="AM96" i="1"/>
  <c r="AN96" i="1"/>
  <c r="AF97" i="1"/>
  <c r="AM97" i="1"/>
  <c r="AN97" i="1"/>
  <c r="AF98" i="1"/>
  <c r="AM98" i="1"/>
  <c r="AN98" i="1"/>
  <c r="AF99" i="1"/>
  <c r="AM99" i="1"/>
  <c r="AN99" i="1"/>
  <c r="AF100" i="1"/>
  <c r="AM100" i="1"/>
  <c r="AN100" i="1"/>
  <c r="AF101" i="1"/>
  <c r="AM101" i="1"/>
  <c r="AN101" i="1"/>
  <c r="AF102" i="1"/>
  <c r="AM102" i="1"/>
  <c r="AN102" i="1"/>
  <c r="AF103" i="1"/>
  <c r="AM103" i="1"/>
  <c r="AN103" i="1"/>
  <c r="AF104" i="1"/>
  <c r="AM104" i="1"/>
  <c r="AN104" i="1"/>
  <c r="AF105" i="1"/>
  <c r="AM105" i="1"/>
  <c r="AN105" i="1"/>
  <c r="AF106" i="1"/>
  <c r="AM106" i="1"/>
  <c r="AN106" i="1"/>
  <c r="AF107" i="1"/>
  <c r="AM107" i="1"/>
  <c r="AN107" i="1"/>
  <c r="AF108" i="1"/>
  <c r="AM108" i="1"/>
  <c r="AN108" i="1"/>
  <c r="AF109" i="1"/>
  <c r="AM109" i="1"/>
  <c r="AN109" i="1"/>
  <c r="AF110" i="1"/>
  <c r="AM110" i="1"/>
  <c r="AN110" i="1"/>
  <c r="AF111" i="1"/>
  <c r="AM111" i="1"/>
  <c r="AN111" i="1"/>
  <c r="AF112" i="1"/>
  <c r="AM112" i="1"/>
  <c r="AN112" i="1"/>
  <c r="AF113" i="1"/>
  <c r="AM113" i="1"/>
  <c r="AN113" i="1"/>
  <c r="AF114" i="1"/>
  <c r="AM114" i="1"/>
  <c r="AN114" i="1"/>
  <c r="AF115" i="1"/>
  <c r="AM115" i="1"/>
  <c r="AN115" i="1"/>
  <c r="AF116" i="1"/>
  <c r="AM116" i="1"/>
  <c r="AN116" i="1"/>
  <c r="AF117" i="1"/>
  <c r="AM117" i="1"/>
  <c r="AN117" i="1"/>
  <c r="AF118" i="1"/>
  <c r="AM118" i="1"/>
  <c r="AN118" i="1"/>
  <c r="AF119" i="1"/>
  <c r="AM119" i="1"/>
  <c r="AN119" i="1"/>
  <c r="AF120" i="1"/>
  <c r="AM120" i="1"/>
  <c r="AN120" i="1"/>
  <c r="AF121" i="1"/>
  <c r="AM121" i="1"/>
  <c r="AN121" i="1"/>
  <c r="AF122" i="1"/>
  <c r="AM122" i="1"/>
  <c r="AN122" i="1"/>
  <c r="AF123" i="1"/>
  <c r="AM123" i="1"/>
  <c r="AN123" i="1"/>
  <c r="AF124" i="1"/>
  <c r="AM124" i="1"/>
  <c r="AN124" i="1"/>
  <c r="AF125" i="1"/>
  <c r="AM125" i="1"/>
  <c r="AN125" i="1"/>
  <c r="AF126" i="1"/>
  <c r="AM126" i="1"/>
  <c r="AN126" i="1"/>
  <c r="AF127" i="1"/>
  <c r="AM127" i="1"/>
  <c r="AN127" i="1"/>
  <c r="AF128" i="1"/>
  <c r="AM128" i="1"/>
  <c r="AN128" i="1"/>
  <c r="AF129" i="1"/>
  <c r="AM129" i="1"/>
  <c r="AN129" i="1"/>
  <c r="AF130" i="1"/>
  <c r="AM130" i="1"/>
  <c r="AN130" i="1"/>
  <c r="AF131" i="1"/>
  <c r="AM131" i="1"/>
  <c r="AN131" i="1"/>
  <c r="AF132" i="1"/>
  <c r="AM132" i="1"/>
  <c r="AN132" i="1"/>
  <c r="AF133" i="1"/>
  <c r="AM133" i="1"/>
  <c r="AN133" i="1"/>
  <c r="AF134" i="1"/>
  <c r="AM134" i="1"/>
  <c r="AN134" i="1"/>
  <c r="AF135" i="1"/>
  <c r="AM135" i="1"/>
  <c r="AN135" i="1"/>
  <c r="AF136" i="1"/>
  <c r="AM136" i="1"/>
  <c r="AN136" i="1"/>
  <c r="AF137" i="1"/>
  <c r="AM137" i="1"/>
  <c r="AN137" i="1"/>
  <c r="AF138" i="1"/>
  <c r="AM138" i="1"/>
  <c r="AN138" i="1"/>
  <c r="AF139" i="1"/>
  <c r="AM139" i="1"/>
  <c r="AN139" i="1"/>
  <c r="AF140" i="1"/>
  <c r="AM140" i="1"/>
  <c r="AN140" i="1"/>
  <c r="AF141" i="1"/>
  <c r="AM141" i="1"/>
  <c r="AN141" i="1"/>
  <c r="AF142" i="1"/>
  <c r="AM142" i="1"/>
  <c r="AN142" i="1"/>
  <c r="AF143" i="1"/>
  <c r="AM143" i="1"/>
  <c r="AN143" i="1"/>
  <c r="AF144" i="1"/>
  <c r="AM144" i="1"/>
  <c r="AN144" i="1"/>
  <c r="AF145" i="1"/>
  <c r="AM145" i="1"/>
  <c r="AN145" i="1"/>
  <c r="AF146" i="1"/>
  <c r="AM146" i="1"/>
  <c r="AN146" i="1"/>
  <c r="AF147" i="1"/>
  <c r="AM147" i="1"/>
  <c r="AN147" i="1"/>
  <c r="AF148" i="1"/>
  <c r="AM148" i="1"/>
  <c r="AN148" i="1"/>
  <c r="AF149" i="1"/>
  <c r="AM149" i="1"/>
  <c r="AN149" i="1"/>
  <c r="AF150" i="1"/>
  <c r="AM150" i="1"/>
  <c r="AN150" i="1"/>
  <c r="AF151" i="1"/>
  <c r="AM151" i="1"/>
  <c r="AN151" i="1"/>
  <c r="AF152" i="1"/>
  <c r="AM152" i="1"/>
  <c r="AN152" i="1"/>
  <c r="AF153" i="1"/>
  <c r="AM153" i="1"/>
  <c r="AN153" i="1"/>
  <c r="AF154" i="1"/>
  <c r="AM154" i="1"/>
  <c r="AN154" i="1"/>
  <c r="AF155" i="1"/>
  <c r="AM155" i="1"/>
  <c r="AN155" i="1"/>
  <c r="AF156" i="1"/>
  <c r="AM156" i="1"/>
  <c r="AN156" i="1"/>
  <c r="AF157" i="1"/>
  <c r="AM157" i="1"/>
  <c r="AN157" i="1"/>
  <c r="AF158" i="1"/>
  <c r="AM158" i="1"/>
  <c r="AN158" i="1"/>
  <c r="AF159" i="1"/>
  <c r="AM159" i="1"/>
  <c r="AN159" i="1"/>
  <c r="AF160" i="1"/>
  <c r="AM160" i="1"/>
  <c r="AN160" i="1"/>
  <c r="AF161" i="1"/>
  <c r="AM161" i="1"/>
  <c r="AN161" i="1"/>
  <c r="AF162" i="1"/>
  <c r="AM162" i="1"/>
  <c r="AN162" i="1"/>
  <c r="AF163" i="1"/>
  <c r="AM163" i="1"/>
  <c r="AN163" i="1"/>
  <c r="AF164" i="1"/>
  <c r="AM164" i="1"/>
  <c r="AN164" i="1"/>
  <c r="AF61" i="1"/>
  <c r="AM61" i="1"/>
  <c r="AN61" i="1"/>
  <c r="AF29" i="1"/>
  <c r="AM29" i="1"/>
  <c r="AN29" i="1"/>
  <c r="AF30" i="1"/>
  <c r="AM30" i="1"/>
  <c r="AN30" i="1"/>
  <c r="AF31" i="1"/>
  <c r="AM31" i="1"/>
  <c r="AN31" i="1"/>
  <c r="AF32" i="1"/>
  <c r="AM32" i="1"/>
  <c r="AN32" i="1"/>
  <c r="AF33" i="1"/>
  <c r="AM33" i="1"/>
  <c r="AN33" i="1"/>
  <c r="AF34" i="1"/>
  <c r="AM34" i="1"/>
  <c r="AN34" i="1"/>
  <c r="AF35" i="1"/>
  <c r="AM35" i="1"/>
  <c r="AN35" i="1"/>
  <c r="AF36" i="1"/>
  <c r="AM36" i="1"/>
  <c r="AN36" i="1"/>
  <c r="AF37" i="1"/>
  <c r="AM37" i="1"/>
  <c r="AN37" i="1"/>
  <c r="AF38" i="1"/>
  <c r="AM38" i="1"/>
  <c r="AN38" i="1"/>
  <c r="AF39" i="1"/>
  <c r="AM39" i="1"/>
  <c r="AN39" i="1"/>
  <c r="AF40" i="1"/>
  <c r="AM40" i="1"/>
  <c r="AN40" i="1"/>
  <c r="AF41" i="1"/>
  <c r="AM41" i="1"/>
  <c r="AN41" i="1"/>
  <c r="AF42" i="1"/>
  <c r="AM42" i="1"/>
  <c r="AN42" i="1"/>
  <c r="AF43" i="1"/>
  <c r="AM43" i="1"/>
  <c r="AN43" i="1"/>
  <c r="AF44" i="1"/>
  <c r="AM44" i="1"/>
  <c r="AN44" i="1"/>
  <c r="AF45" i="1"/>
  <c r="AM45" i="1"/>
  <c r="AN45" i="1"/>
  <c r="AF46" i="1"/>
  <c r="AM46" i="1"/>
  <c r="AN46" i="1"/>
  <c r="AF47" i="1"/>
  <c r="AM47" i="1"/>
  <c r="AN47" i="1"/>
  <c r="AF48" i="1"/>
  <c r="AM48" i="1"/>
  <c r="AN48" i="1"/>
  <c r="AF49" i="1"/>
  <c r="AM49" i="1"/>
  <c r="AN49" i="1"/>
  <c r="AF50" i="1"/>
  <c r="AM50" i="1"/>
  <c r="AN50" i="1"/>
  <c r="AF51" i="1"/>
  <c r="AM51" i="1"/>
  <c r="AN51" i="1"/>
  <c r="AF52" i="1"/>
  <c r="AM52" i="1"/>
  <c r="AN52" i="1"/>
  <c r="AF53" i="1"/>
  <c r="AM53" i="1"/>
  <c r="AN53" i="1"/>
  <c r="AF54" i="1"/>
  <c r="AM54" i="1"/>
  <c r="AN54" i="1"/>
  <c r="AF55" i="1"/>
  <c r="AM55" i="1"/>
  <c r="AN55" i="1"/>
  <c r="AF56" i="1"/>
  <c r="AM56" i="1"/>
  <c r="AN56" i="1"/>
  <c r="AF57" i="1"/>
  <c r="AM57" i="1"/>
  <c r="AN57" i="1"/>
  <c r="AF7" i="1"/>
  <c r="AM7" i="1"/>
  <c r="AN7" i="1"/>
  <c r="AF8" i="1"/>
  <c r="AM8" i="1"/>
  <c r="AN8" i="1"/>
  <c r="AF9" i="1"/>
  <c r="AM9" i="1"/>
  <c r="AN9" i="1"/>
  <c r="AF10" i="1"/>
  <c r="AM10" i="1"/>
  <c r="AN10" i="1"/>
  <c r="AF11" i="1"/>
  <c r="AM11" i="1"/>
  <c r="AN11" i="1"/>
  <c r="AF12" i="1"/>
  <c r="AM12" i="1"/>
  <c r="AN12" i="1"/>
  <c r="AF13" i="1"/>
  <c r="AM13" i="1"/>
  <c r="AN13" i="1"/>
  <c r="AF14" i="1"/>
  <c r="AM14" i="1"/>
  <c r="AN14" i="1"/>
  <c r="AF15" i="1"/>
  <c r="AM15" i="1"/>
  <c r="AN15" i="1"/>
  <c r="AF16" i="1"/>
  <c r="AM16" i="1"/>
  <c r="AN16" i="1"/>
  <c r="AF17" i="1"/>
  <c r="AM17" i="1"/>
  <c r="AN17" i="1"/>
  <c r="AF18" i="1"/>
  <c r="AM18" i="1"/>
  <c r="AN18" i="1"/>
  <c r="AF19" i="1"/>
  <c r="AM19" i="1"/>
  <c r="AN19" i="1"/>
  <c r="AF20" i="1"/>
  <c r="AM20" i="1"/>
  <c r="AN20" i="1"/>
  <c r="AF21" i="1"/>
  <c r="AM21" i="1"/>
  <c r="AN21" i="1"/>
  <c r="AF22" i="1"/>
  <c r="AM22" i="1"/>
  <c r="AN22" i="1"/>
  <c r="AF23" i="1"/>
  <c r="AM23" i="1"/>
  <c r="AN23" i="1"/>
  <c r="AF24" i="1"/>
  <c r="AM24" i="1"/>
  <c r="AN24" i="1"/>
  <c r="AF25" i="1"/>
  <c r="AM25" i="1"/>
  <c r="AN25" i="1"/>
  <c r="AF26" i="1"/>
  <c r="AM26" i="1"/>
  <c r="AN26" i="1"/>
  <c r="AF27" i="1"/>
  <c r="AM27" i="1"/>
  <c r="AN27" i="1"/>
  <c r="AF28" i="1"/>
  <c r="AM28" i="1"/>
  <c r="AN28" i="1"/>
  <c r="AM6" i="1"/>
  <c r="AN6" i="1"/>
  <c r="AR62" i="1"/>
  <c r="AR63" i="1"/>
  <c r="AR64" i="1"/>
  <c r="AR65" i="1"/>
  <c r="AR66" i="1"/>
  <c r="AR67" i="1"/>
  <c r="AR68" i="1"/>
  <c r="AR69" i="1"/>
  <c r="AR70" i="1"/>
  <c r="AR71" i="1"/>
  <c r="AR72" i="1"/>
  <c r="AR73" i="1"/>
  <c r="AR74" i="1"/>
  <c r="AR75" i="1"/>
  <c r="AR76" i="1"/>
  <c r="AR77" i="1"/>
  <c r="AR78" i="1"/>
  <c r="AR79" i="1"/>
  <c r="AR80" i="1"/>
  <c r="AR81" i="1"/>
  <c r="AR82" i="1"/>
  <c r="AR83" i="1"/>
  <c r="AR84" i="1"/>
  <c r="AR85" i="1"/>
  <c r="AR86" i="1"/>
  <c r="AR87" i="1"/>
  <c r="AR88" i="1"/>
  <c r="AR89" i="1"/>
  <c r="AR90" i="1"/>
  <c r="AR91" i="1"/>
  <c r="AR92" i="1"/>
  <c r="AR93" i="1"/>
  <c r="AR94" i="1"/>
  <c r="AR95" i="1"/>
  <c r="AR96" i="1"/>
  <c r="AR97" i="1"/>
  <c r="AR98" i="1"/>
  <c r="AR99" i="1"/>
  <c r="AR100" i="1"/>
  <c r="AR101" i="1"/>
  <c r="AR102" i="1"/>
  <c r="AR103" i="1"/>
  <c r="AR104" i="1"/>
  <c r="AR105" i="1"/>
  <c r="AR106" i="1"/>
  <c r="AR107" i="1"/>
  <c r="AR108" i="1"/>
  <c r="AR109" i="1"/>
  <c r="AR110" i="1"/>
  <c r="AR111" i="1"/>
  <c r="AR112" i="1"/>
  <c r="AR113" i="1"/>
  <c r="AR114" i="1"/>
  <c r="AR115" i="1"/>
  <c r="AR116" i="1"/>
  <c r="AR117" i="1"/>
  <c r="AR118" i="1"/>
  <c r="AR119" i="1"/>
  <c r="AR120" i="1"/>
  <c r="AR121" i="1"/>
  <c r="AR122" i="1"/>
  <c r="AR123" i="1"/>
  <c r="AR124" i="1"/>
  <c r="AR125" i="1"/>
  <c r="AR126" i="1"/>
  <c r="AR127" i="1"/>
  <c r="AR128" i="1"/>
  <c r="AR129" i="1"/>
  <c r="AR130" i="1"/>
  <c r="AR131" i="1"/>
  <c r="AR132" i="1"/>
  <c r="AR133" i="1"/>
  <c r="AR134" i="1"/>
  <c r="AR135" i="1"/>
  <c r="AR136" i="1"/>
  <c r="AR137" i="1"/>
  <c r="AR138" i="1"/>
  <c r="AR139" i="1"/>
  <c r="AR140" i="1"/>
  <c r="AR141" i="1"/>
  <c r="AR142" i="1"/>
  <c r="AR143" i="1"/>
  <c r="AR144" i="1"/>
  <c r="AR145" i="1"/>
  <c r="AR146" i="1"/>
  <c r="AR147" i="1"/>
  <c r="AR148" i="1"/>
  <c r="AR149" i="1"/>
  <c r="AR150" i="1"/>
  <c r="AR151" i="1"/>
  <c r="AR152" i="1"/>
  <c r="AR153" i="1"/>
  <c r="AR154" i="1"/>
  <c r="AR155" i="1"/>
  <c r="AR156" i="1"/>
  <c r="AR157" i="1"/>
  <c r="AR158" i="1"/>
  <c r="AR159" i="1"/>
  <c r="AR160" i="1"/>
  <c r="AR161" i="1"/>
  <c r="AR162" i="1"/>
  <c r="AR163" i="1"/>
  <c r="AR164" i="1"/>
  <c r="AR61" i="1"/>
  <c r="AR7" i="1"/>
  <c r="AR8" i="1"/>
  <c r="AR9" i="1"/>
  <c r="AR10" i="1"/>
  <c r="AR11" i="1"/>
  <c r="AR12"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6" i="1"/>
  <c r="AL62" i="1"/>
  <c r="AL63" i="1"/>
  <c r="AL64" i="1"/>
  <c r="AL65" i="1"/>
  <c r="AL66" i="1"/>
  <c r="AL67" i="1"/>
  <c r="AL68" i="1"/>
  <c r="AL69" i="1"/>
  <c r="AL70" i="1"/>
  <c r="AL71" i="1"/>
  <c r="AL72" i="1"/>
  <c r="AL73" i="1"/>
  <c r="AL74" i="1"/>
  <c r="AL75" i="1"/>
  <c r="AL76" i="1"/>
  <c r="AL77" i="1"/>
  <c r="AL78" i="1"/>
  <c r="AL79" i="1"/>
  <c r="AL80" i="1"/>
  <c r="AL81" i="1"/>
  <c r="AL82" i="1"/>
  <c r="AL83" i="1"/>
  <c r="AL84" i="1"/>
  <c r="AL85" i="1"/>
  <c r="AL86" i="1"/>
  <c r="AL87" i="1"/>
  <c r="AL88" i="1"/>
  <c r="AL89" i="1"/>
  <c r="AL90" i="1"/>
  <c r="AL91" i="1"/>
  <c r="AL92" i="1"/>
  <c r="AL93" i="1"/>
  <c r="AL94" i="1"/>
  <c r="AL95" i="1"/>
  <c r="AL96" i="1"/>
  <c r="AL97" i="1"/>
  <c r="AL98" i="1"/>
  <c r="AL99" i="1"/>
  <c r="AL100" i="1"/>
  <c r="AL101" i="1"/>
  <c r="AL102" i="1"/>
  <c r="AL103" i="1"/>
  <c r="AL104" i="1"/>
  <c r="AL105" i="1"/>
  <c r="AL106" i="1"/>
  <c r="AL107" i="1"/>
  <c r="AL108" i="1"/>
  <c r="AL109" i="1"/>
  <c r="AL110" i="1"/>
  <c r="AL111" i="1"/>
  <c r="AL112" i="1"/>
  <c r="AL113" i="1"/>
  <c r="AL114" i="1"/>
  <c r="AL115" i="1"/>
  <c r="AL116" i="1"/>
  <c r="AL117" i="1"/>
  <c r="AL118" i="1"/>
  <c r="AL119" i="1"/>
  <c r="AL120" i="1"/>
  <c r="AL121" i="1"/>
  <c r="AL122" i="1"/>
  <c r="AL123" i="1"/>
  <c r="AL124" i="1"/>
  <c r="AL125" i="1"/>
  <c r="AL126" i="1"/>
  <c r="AL127" i="1"/>
  <c r="AL128" i="1"/>
  <c r="AL129" i="1"/>
  <c r="AL130" i="1"/>
  <c r="AL131" i="1"/>
  <c r="AL132" i="1"/>
  <c r="AL133" i="1"/>
  <c r="AL134" i="1"/>
  <c r="AL135" i="1"/>
  <c r="AL136" i="1"/>
  <c r="AL137" i="1"/>
  <c r="AL138" i="1"/>
  <c r="AL139" i="1"/>
  <c r="AL140" i="1"/>
  <c r="AL141" i="1"/>
  <c r="AL142" i="1"/>
  <c r="AL143" i="1"/>
  <c r="AL144" i="1"/>
  <c r="AL145" i="1"/>
  <c r="AL146" i="1"/>
  <c r="AL147" i="1"/>
  <c r="AL148" i="1"/>
  <c r="AL149" i="1"/>
  <c r="AL150" i="1"/>
  <c r="AL151" i="1"/>
  <c r="AL152" i="1"/>
  <c r="AL153" i="1"/>
  <c r="AL154" i="1"/>
  <c r="AL155" i="1"/>
  <c r="AL156" i="1"/>
  <c r="AL157" i="1"/>
  <c r="AL158" i="1"/>
  <c r="AL159" i="1"/>
  <c r="AL160" i="1"/>
  <c r="AL161" i="1"/>
  <c r="AL162" i="1"/>
  <c r="AL163" i="1"/>
  <c r="AL164" i="1"/>
  <c r="AL61" i="1"/>
  <c r="AL7" i="1"/>
  <c r="AL8" i="1"/>
  <c r="AL9" i="1"/>
  <c r="AL10" i="1"/>
  <c r="AL11" i="1"/>
  <c r="AL12" i="1"/>
  <c r="AL13" i="1"/>
  <c r="AL14" i="1"/>
  <c r="AL15" i="1"/>
  <c r="AL16" i="1"/>
  <c r="AL17" i="1"/>
  <c r="AL18" i="1"/>
  <c r="AL19" i="1"/>
  <c r="AL20" i="1"/>
  <c r="AL21" i="1"/>
  <c r="AL22" i="1"/>
  <c r="AL23" i="1"/>
  <c r="AL24" i="1"/>
  <c r="AL25" i="1"/>
  <c r="AL26" i="1"/>
  <c r="AL27" i="1"/>
  <c r="AL28" i="1"/>
  <c r="AL29" i="1"/>
  <c r="AL30" i="1"/>
  <c r="AL31" i="1"/>
  <c r="AL32" i="1"/>
  <c r="AL33" i="1"/>
  <c r="AL34" i="1"/>
  <c r="AL35" i="1"/>
  <c r="AL36" i="1"/>
  <c r="AL37" i="1"/>
  <c r="AL38" i="1"/>
  <c r="AL39" i="1"/>
  <c r="AL40" i="1"/>
  <c r="AL41" i="1"/>
  <c r="AL42" i="1"/>
  <c r="AL43" i="1"/>
  <c r="AL44" i="1"/>
  <c r="AL45" i="1"/>
  <c r="AL46" i="1"/>
  <c r="AL47" i="1"/>
  <c r="AL48" i="1"/>
  <c r="AL49" i="1"/>
  <c r="AL50" i="1"/>
  <c r="AL51" i="1"/>
  <c r="AL52" i="1"/>
  <c r="AL53" i="1"/>
  <c r="AL54" i="1"/>
  <c r="AL55" i="1"/>
  <c r="AL56" i="1"/>
  <c r="AL57" i="1"/>
  <c r="AL6"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59" i="1"/>
  <c r="AB160" i="1"/>
  <c r="AB161" i="1"/>
  <c r="AB162" i="1"/>
  <c r="AB163" i="1"/>
  <c r="AB164" i="1"/>
  <c r="AB61"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6"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149" i="1"/>
  <c r="Y150" i="1"/>
  <c r="Y151" i="1"/>
  <c r="Y152" i="1"/>
  <c r="Y153" i="1"/>
  <c r="Y154" i="1"/>
  <c r="Y155" i="1"/>
  <c r="Y156" i="1"/>
  <c r="Y157" i="1"/>
  <c r="Y158" i="1"/>
  <c r="Y159" i="1"/>
  <c r="Y160" i="1"/>
  <c r="Y161" i="1"/>
  <c r="Y162" i="1"/>
  <c r="Y163" i="1"/>
  <c r="Y164" i="1"/>
  <c r="Y67" i="1"/>
  <c r="Y66" i="1"/>
  <c r="Y62" i="1"/>
  <c r="Y63" i="1"/>
  <c r="Y64" i="1"/>
  <c r="Y65" i="1"/>
  <c r="Y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61" i="1"/>
  <c r="J164" i="1"/>
  <c r="J162" i="1"/>
  <c r="J160" i="1"/>
  <c r="J158" i="1"/>
  <c r="J156" i="1"/>
  <c r="J154" i="1"/>
  <c r="J152" i="1"/>
  <c r="J150" i="1"/>
  <c r="J148" i="1"/>
  <c r="J146" i="1"/>
  <c r="J144" i="1"/>
  <c r="J142" i="1"/>
  <c r="J140" i="1"/>
  <c r="J138" i="1"/>
  <c r="J136" i="1"/>
  <c r="J134" i="1"/>
  <c r="J132" i="1"/>
  <c r="J130" i="1"/>
  <c r="J128" i="1"/>
  <c r="J126" i="1"/>
  <c r="J124" i="1"/>
  <c r="J122" i="1"/>
  <c r="J120" i="1"/>
  <c r="J118" i="1"/>
  <c r="J116" i="1"/>
  <c r="J114" i="1"/>
  <c r="J112" i="1"/>
  <c r="J110" i="1"/>
  <c r="J108" i="1"/>
  <c r="J106" i="1"/>
  <c r="J80" i="1"/>
  <c r="J76" i="1"/>
  <c r="J74" i="1"/>
  <c r="J72" i="1"/>
  <c r="J70" i="1"/>
  <c r="J68" i="1"/>
  <c r="J66" i="1"/>
  <c r="J64" i="1"/>
  <c r="J62" i="1"/>
  <c r="K164" i="1"/>
  <c r="L164" i="1"/>
  <c r="G164" i="1"/>
  <c r="AA164" i="1"/>
  <c r="Q164" i="1"/>
  <c r="T164" i="1"/>
  <c r="X164" i="1"/>
  <c r="M164" i="1"/>
  <c r="W164" i="1"/>
  <c r="AU164" i="1"/>
  <c r="AV164" i="1"/>
  <c r="AW164" i="1"/>
  <c r="AX164" i="1"/>
  <c r="AY164" i="1"/>
  <c r="AZ164" i="1"/>
  <c r="AS164" i="1"/>
  <c r="AT164" i="1"/>
  <c r="AO164" i="1"/>
  <c r="AP164" i="1"/>
  <c r="AQ164" i="1"/>
  <c r="AH164" i="1"/>
  <c r="AI164" i="1"/>
  <c r="AJ164" i="1"/>
  <c r="AK164" i="1"/>
  <c r="Z164" i="1"/>
  <c r="V164" i="1"/>
  <c r="U164" i="1"/>
  <c r="S164" i="1"/>
  <c r="R164" i="1"/>
  <c r="K162" i="1"/>
  <c r="L162" i="1"/>
  <c r="G162" i="1"/>
  <c r="AA162" i="1"/>
  <c r="Q162" i="1"/>
  <c r="T162" i="1"/>
  <c r="X162" i="1"/>
  <c r="M162" i="1"/>
  <c r="W162" i="1"/>
  <c r="AU162" i="1"/>
  <c r="AV162" i="1"/>
  <c r="AW162" i="1"/>
  <c r="AX162" i="1"/>
  <c r="AY162" i="1"/>
  <c r="AZ162" i="1"/>
  <c r="AS162" i="1"/>
  <c r="AT162" i="1"/>
  <c r="AO162" i="1"/>
  <c r="AP162" i="1"/>
  <c r="AQ162" i="1"/>
  <c r="AH162" i="1"/>
  <c r="AI162" i="1"/>
  <c r="AJ162" i="1"/>
  <c r="AK162" i="1"/>
  <c r="Z162" i="1"/>
  <c r="V162" i="1"/>
  <c r="U162" i="1"/>
  <c r="S162" i="1"/>
  <c r="R162" i="1"/>
  <c r="K160" i="1"/>
  <c r="L160" i="1"/>
  <c r="G160" i="1"/>
  <c r="AA160" i="1"/>
  <c r="Q160" i="1"/>
  <c r="T160" i="1"/>
  <c r="X160" i="1"/>
  <c r="M160" i="1"/>
  <c r="W160" i="1"/>
  <c r="AU160" i="1"/>
  <c r="AV160" i="1"/>
  <c r="AW160" i="1"/>
  <c r="AX160" i="1"/>
  <c r="AY160" i="1"/>
  <c r="AZ160" i="1"/>
  <c r="AS160" i="1"/>
  <c r="AT160" i="1"/>
  <c r="AO160" i="1"/>
  <c r="AP160" i="1"/>
  <c r="AQ160" i="1"/>
  <c r="AH160" i="1"/>
  <c r="AI160" i="1"/>
  <c r="AJ160" i="1"/>
  <c r="AK160" i="1"/>
  <c r="Z160" i="1"/>
  <c r="V160" i="1"/>
  <c r="U160" i="1"/>
  <c r="S160" i="1"/>
  <c r="R160" i="1"/>
  <c r="K158" i="1"/>
  <c r="L158" i="1"/>
  <c r="G158" i="1"/>
  <c r="AA158" i="1"/>
  <c r="Q158" i="1"/>
  <c r="T158" i="1"/>
  <c r="X158" i="1"/>
  <c r="M158" i="1"/>
  <c r="W158" i="1"/>
  <c r="AU158" i="1"/>
  <c r="AV158" i="1"/>
  <c r="AW158" i="1"/>
  <c r="AX158" i="1"/>
  <c r="AY158" i="1"/>
  <c r="AZ158" i="1"/>
  <c r="AS158" i="1"/>
  <c r="AT158" i="1"/>
  <c r="AO158" i="1"/>
  <c r="AP158" i="1"/>
  <c r="AQ158" i="1"/>
  <c r="AH158" i="1"/>
  <c r="AI158" i="1"/>
  <c r="AJ158" i="1"/>
  <c r="AK158" i="1"/>
  <c r="Z158" i="1"/>
  <c r="V158" i="1"/>
  <c r="U158" i="1"/>
  <c r="S158" i="1"/>
  <c r="R158" i="1"/>
  <c r="K156" i="1"/>
  <c r="L156" i="1"/>
  <c r="G156" i="1"/>
  <c r="AA156" i="1"/>
  <c r="Q156" i="1"/>
  <c r="T156" i="1"/>
  <c r="X156" i="1"/>
  <c r="M156" i="1"/>
  <c r="W156" i="1"/>
  <c r="AU156" i="1"/>
  <c r="AV156" i="1"/>
  <c r="AW156" i="1"/>
  <c r="AX156" i="1"/>
  <c r="AY156" i="1"/>
  <c r="AZ156" i="1"/>
  <c r="AS156" i="1"/>
  <c r="AT156" i="1"/>
  <c r="AO156" i="1"/>
  <c r="AP156" i="1"/>
  <c r="AQ156" i="1"/>
  <c r="AH156" i="1"/>
  <c r="AI156" i="1"/>
  <c r="AJ156" i="1"/>
  <c r="AK156" i="1"/>
  <c r="Z156" i="1"/>
  <c r="V156" i="1"/>
  <c r="U156" i="1"/>
  <c r="S156" i="1"/>
  <c r="R156" i="1"/>
  <c r="K154" i="1"/>
  <c r="L154" i="1"/>
  <c r="G154" i="1"/>
  <c r="AA154" i="1"/>
  <c r="Q154" i="1"/>
  <c r="T154" i="1"/>
  <c r="X154" i="1"/>
  <c r="M154" i="1"/>
  <c r="W154" i="1"/>
  <c r="AU154" i="1"/>
  <c r="AV154" i="1"/>
  <c r="AW154" i="1"/>
  <c r="AX154" i="1"/>
  <c r="AY154" i="1"/>
  <c r="AZ154" i="1"/>
  <c r="AS154" i="1"/>
  <c r="AT154" i="1"/>
  <c r="AO154" i="1"/>
  <c r="AP154" i="1"/>
  <c r="AQ154" i="1"/>
  <c r="AH154" i="1"/>
  <c r="AI154" i="1"/>
  <c r="AJ154" i="1"/>
  <c r="AK154" i="1"/>
  <c r="Z154" i="1"/>
  <c r="V154" i="1"/>
  <c r="U154" i="1"/>
  <c r="S154" i="1"/>
  <c r="R154" i="1"/>
  <c r="K152" i="1"/>
  <c r="L152" i="1"/>
  <c r="G152" i="1"/>
  <c r="AA152" i="1"/>
  <c r="Q152" i="1"/>
  <c r="T152" i="1"/>
  <c r="X152" i="1"/>
  <c r="M152" i="1"/>
  <c r="W152" i="1"/>
  <c r="AU152" i="1"/>
  <c r="AV152" i="1"/>
  <c r="AW152" i="1"/>
  <c r="AX152" i="1"/>
  <c r="AY152" i="1"/>
  <c r="AZ152" i="1"/>
  <c r="AS152" i="1"/>
  <c r="AT152" i="1"/>
  <c r="AO152" i="1"/>
  <c r="AP152" i="1"/>
  <c r="AQ152" i="1"/>
  <c r="AH152" i="1"/>
  <c r="AI152" i="1"/>
  <c r="AJ152" i="1"/>
  <c r="AK152" i="1"/>
  <c r="Z152" i="1"/>
  <c r="V152" i="1"/>
  <c r="U152" i="1"/>
  <c r="S152" i="1"/>
  <c r="R152" i="1"/>
  <c r="K150" i="1"/>
  <c r="L150" i="1"/>
  <c r="G150" i="1"/>
  <c r="AA150" i="1"/>
  <c r="Q150" i="1"/>
  <c r="T150" i="1"/>
  <c r="X150" i="1"/>
  <c r="M150" i="1"/>
  <c r="W150" i="1"/>
  <c r="AU150" i="1"/>
  <c r="AV150" i="1"/>
  <c r="AW150" i="1"/>
  <c r="AX150" i="1"/>
  <c r="AY150" i="1"/>
  <c r="AZ150" i="1"/>
  <c r="AS150" i="1"/>
  <c r="AT150" i="1"/>
  <c r="AO150" i="1"/>
  <c r="AP150" i="1"/>
  <c r="AQ150" i="1"/>
  <c r="AH150" i="1"/>
  <c r="AI150" i="1"/>
  <c r="AJ150" i="1"/>
  <c r="AK150" i="1"/>
  <c r="Z150" i="1"/>
  <c r="V150" i="1"/>
  <c r="U150" i="1"/>
  <c r="S150" i="1"/>
  <c r="R150" i="1"/>
  <c r="K148" i="1"/>
  <c r="L148" i="1"/>
  <c r="G148" i="1"/>
  <c r="AA148" i="1"/>
  <c r="Q148" i="1"/>
  <c r="T148" i="1"/>
  <c r="X148" i="1"/>
  <c r="M148" i="1"/>
  <c r="W148" i="1"/>
  <c r="AU148" i="1"/>
  <c r="AV148" i="1"/>
  <c r="AW148" i="1"/>
  <c r="AX148" i="1"/>
  <c r="AY148" i="1"/>
  <c r="AZ148" i="1"/>
  <c r="AS148" i="1"/>
  <c r="AT148" i="1"/>
  <c r="AO148" i="1"/>
  <c r="AP148" i="1"/>
  <c r="AQ148" i="1"/>
  <c r="AH148" i="1"/>
  <c r="AI148" i="1"/>
  <c r="AJ148" i="1"/>
  <c r="AK148" i="1"/>
  <c r="Z148" i="1"/>
  <c r="V148" i="1"/>
  <c r="U148" i="1"/>
  <c r="S148" i="1"/>
  <c r="R148" i="1"/>
  <c r="K146" i="1"/>
  <c r="L146" i="1"/>
  <c r="G146" i="1"/>
  <c r="AA146" i="1"/>
  <c r="Q146" i="1"/>
  <c r="T146" i="1"/>
  <c r="X146" i="1"/>
  <c r="M146" i="1"/>
  <c r="W146" i="1"/>
  <c r="AU146" i="1"/>
  <c r="AV146" i="1"/>
  <c r="AW146" i="1"/>
  <c r="AX146" i="1"/>
  <c r="AY146" i="1"/>
  <c r="AZ146" i="1"/>
  <c r="AS146" i="1"/>
  <c r="AT146" i="1"/>
  <c r="AO146" i="1"/>
  <c r="AP146" i="1"/>
  <c r="AQ146" i="1"/>
  <c r="AH146" i="1"/>
  <c r="AI146" i="1"/>
  <c r="AJ146" i="1"/>
  <c r="AK146" i="1"/>
  <c r="Z146" i="1"/>
  <c r="V146" i="1"/>
  <c r="U146" i="1"/>
  <c r="S146" i="1"/>
  <c r="R146" i="1"/>
  <c r="K144" i="1"/>
  <c r="L144" i="1"/>
  <c r="G144" i="1"/>
  <c r="AA144" i="1"/>
  <c r="Q144" i="1"/>
  <c r="T144" i="1"/>
  <c r="X144" i="1"/>
  <c r="M144" i="1"/>
  <c r="W144" i="1"/>
  <c r="AU144" i="1"/>
  <c r="AV144" i="1"/>
  <c r="AW144" i="1"/>
  <c r="AX144" i="1"/>
  <c r="AY144" i="1"/>
  <c r="AZ144" i="1"/>
  <c r="AS144" i="1"/>
  <c r="AT144" i="1"/>
  <c r="AO144" i="1"/>
  <c r="AP144" i="1"/>
  <c r="AQ144" i="1"/>
  <c r="AH144" i="1"/>
  <c r="AI144" i="1"/>
  <c r="AJ144" i="1"/>
  <c r="AK144" i="1"/>
  <c r="Z144" i="1"/>
  <c r="V144" i="1"/>
  <c r="U144" i="1"/>
  <c r="S144" i="1"/>
  <c r="R144" i="1"/>
  <c r="K142" i="1"/>
  <c r="L142" i="1"/>
  <c r="G142" i="1"/>
  <c r="AA142" i="1"/>
  <c r="Q142" i="1"/>
  <c r="T142" i="1"/>
  <c r="X142" i="1"/>
  <c r="M142" i="1"/>
  <c r="W142" i="1"/>
  <c r="AU142" i="1"/>
  <c r="AV142" i="1"/>
  <c r="AW142" i="1"/>
  <c r="AX142" i="1"/>
  <c r="AY142" i="1"/>
  <c r="AZ142" i="1"/>
  <c r="AS142" i="1"/>
  <c r="AT142" i="1"/>
  <c r="AO142" i="1"/>
  <c r="AP142" i="1"/>
  <c r="AQ142" i="1"/>
  <c r="AH142" i="1"/>
  <c r="AI142" i="1"/>
  <c r="AJ142" i="1"/>
  <c r="AK142" i="1"/>
  <c r="Z142" i="1"/>
  <c r="V142" i="1"/>
  <c r="U142" i="1"/>
  <c r="S142" i="1"/>
  <c r="R142" i="1"/>
  <c r="K140" i="1"/>
  <c r="L140" i="1"/>
  <c r="G140" i="1"/>
  <c r="AA140" i="1"/>
  <c r="Q140" i="1"/>
  <c r="T140" i="1"/>
  <c r="X140" i="1"/>
  <c r="M140" i="1"/>
  <c r="W140" i="1"/>
  <c r="AU140" i="1"/>
  <c r="AV140" i="1"/>
  <c r="AW140" i="1"/>
  <c r="AX140" i="1"/>
  <c r="AY140" i="1"/>
  <c r="AZ140" i="1"/>
  <c r="AS140" i="1"/>
  <c r="AT140" i="1"/>
  <c r="AO140" i="1"/>
  <c r="AP140" i="1"/>
  <c r="AQ140" i="1"/>
  <c r="AH140" i="1"/>
  <c r="AI140" i="1"/>
  <c r="AJ140" i="1"/>
  <c r="AK140" i="1"/>
  <c r="Z140" i="1"/>
  <c r="V140" i="1"/>
  <c r="U140" i="1"/>
  <c r="S140" i="1"/>
  <c r="R140" i="1"/>
  <c r="K138" i="1"/>
  <c r="L138" i="1"/>
  <c r="G138" i="1"/>
  <c r="AA138" i="1"/>
  <c r="Q138" i="1"/>
  <c r="T138" i="1"/>
  <c r="X138" i="1"/>
  <c r="M138" i="1"/>
  <c r="W138" i="1"/>
  <c r="AU138" i="1"/>
  <c r="AV138" i="1"/>
  <c r="AW138" i="1"/>
  <c r="AX138" i="1"/>
  <c r="AY138" i="1"/>
  <c r="AZ138" i="1"/>
  <c r="AS138" i="1"/>
  <c r="AT138" i="1"/>
  <c r="AO138" i="1"/>
  <c r="AP138" i="1"/>
  <c r="AQ138" i="1"/>
  <c r="AH138" i="1"/>
  <c r="AI138" i="1"/>
  <c r="AJ138" i="1"/>
  <c r="AK138" i="1"/>
  <c r="Z138" i="1"/>
  <c r="V138" i="1"/>
  <c r="U138" i="1"/>
  <c r="S138" i="1"/>
  <c r="R138" i="1"/>
  <c r="K136" i="1"/>
  <c r="L136" i="1"/>
  <c r="G136" i="1"/>
  <c r="AA136" i="1"/>
  <c r="Q136" i="1"/>
  <c r="T136" i="1"/>
  <c r="X136" i="1"/>
  <c r="M136" i="1"/>
  <c r="W136" i="1"/>
  <c r="AU136" i="1"/>
  <c r="AV136" i="1"/>
  <c r="AW136" i="1"/>
  <c r="AX136" i="1"/>
  <c r="AY136" i="1"/>
  <c r="AZ136" i="1"/>
  <c r="AS136" i="1"/>
  <c r="AT136" i="1"/>
  <c r="AO136" i="1"/>
  <c r="AP136" i="1"/>
  <c r="AQ136" i="1"/>
  <c r="AH136" i="1"/>
  <c r="AI136" i="1"/>
  <c r="AJ136" i="1"/>
  <c r="AK136" i="1"/>
  <c r="Z136" i="1"/>
  <c r="V136" i="1"/>
  <c r="U136" i="1"/>
  <c r="S136" i="1"/>
  <c r="R136" i="1"/>
  <c r="K134" i="1"/>
  <c r="L134" i="1"/>
  <c r="G134" i="1"/>
  <c r="AA134" i="1"/>
  <c r="Q134" i="1"/>
  <c r="T134" i="1"/>
  <c r="X134" i="1"/>
  <c r="M134" i="1"/>
  <c r="W134" i="1"/>
  <c r="AU134" i="1"/>
  <c r="AV134" i="1"/>
  <c r="AW134" i="1"/>
  <c r="AX134" i="1"/>
  <c r="AY134" i="1"/>
  <c r="AZ134" i="1"/>
  <c r="AS134" i="1"/>
  <c r="AT134" i="1"/>
  <c r="AO134" i="1"/>
  <c r="AP134" i="1"/>
  <c r="AQ134" i="1"/>
  <c r="AH134" i="1"/>
  <c r="AI134" i="1"/>
  <c r="AJ134" i="1"/>
  <c r="AK134" i="1"/>
  <c r="Z134" i="1"/>
  <c r="V134" i="1"/>
  <c r="U134" i="1"/>
  <c r="S134" i="1"/>
  <c r="R134" i="1"/>
  <c r="K132" i="1"/>
  <c r="L132" i="1"/>
  <c r="G132" i="1"/>
  <c r="AA132" i="1"/>
  <c r="Q132" i="1"/>
  <c r="T132" i="1"/>
  <c r="X132" i="1"/>
  <c r="M132" i="1"/>
  <c r="W132" i="1"/>
  <c r="AU132" i="1"/>
  <c r="AV132" i="1"/>
  <c r="AW132" i="1"/>
  <c r="AX132" i="1"/>
  <c r="AY132" i="1"/>
  <c r="AZ132" i="1"/>
  <c r="AS132" i="1"/>
  <c r="AT132" i="1"/>
  <c r="AO132" i="1"/>
  <c r="AP132" i="1"/>
  <c r="AQ132" i="1"/>
  <c r="AH132" i="1"/>
  <c r="AI132" i="1"/>
  <c r="AJ132" i="1"/>
  <c r="AK132" i="1"/>
  <c r="Z132" i="1"/>
  <c r="V132" i="1"/>
  <c r="U132" i="1"/>
  <c r="S132" i="1"/>
  <c r="R132" i="1"/>
  <c r="K130" i="1"/>
  <c r="L130" i="1"/>
  <c r="G130" i="1"/>
  <c r="AA130" i="1"/>
  <c r="Q130" i="1"/>
  <c r="T130" i="1"/>
  <c r="X130" i="1"/>
  <c r="M130" i="1"/>
  <c r="W130" i="1"/>
  <c r="AU130" i="1"/>
  <c r="AV130" i="1"/>
  <c r="AW130" i="1"/>
  <c r="AX130" i="1"/>
  <c r="AY130" i="1"/>
  <c r="AZ130" i="1"/>
  <c r="AS130" i="1"/>
  <c r="AT130" i="1"/>
  <c r="AO130" i="1"/>
  <c r="AP130" i="1"/>
  <c r="AQ130" i="1"/>
  <c r="AH130" i="1"/>
  <c r="AI130" i="1"/>
  <c r="AJ130" i="1"/>
  <c r="AK130" i="1"/>
  <c r="Z130" i="1"/>
  <c r="V130" i="1"/>
  <c r="U130" i="1"/>
  <c r="S130" i="1"/>
  <c r="R130" i="1"/>
  <c r="K128" i="1"/>
  <c r="L128" i="1"/>
  <c r="G128" i="1"/>
  <c r="AA128" i="1"/>
  <c r="Q128" i="1"/>
  <c r="T128" i="1"/>
  <c r="X128" i="1"/>
  <c r="M128" i="1"/>
  <c r="W128" i="1"/>
  <c r="AU128" i="1"/>
  <c r="AV128" i="1"/>
  <c r="AW128" i="1"/>
  <c r="AX128" i="1"/>
  <c r="AY128" i="1"/>
  <c r="AZ128" i="1"/>
  <c r="AS128" i="1"/>
  <c r="AT128" i="1"/>
  <c r="AO128" i="1"/>
  <c r="AP128" i="1"/>
  <c r="AQ128" i="1"/>
  <c r="AH128" i="1"/>
  <c r="AI128" i="1"/>
  <c r="AJ128" i="1"/>
  <c r="AK128" i="1"/>
  <c r="Z128" i="1"/>
  <c r="V128" i="1"/>
  <c r="U128" i="1"/>
  <c r="S128" i="1"/>
  <c r="R128" i="1"/>
  <c r="K126" i="1"/>
  <c r="L126" i="1"/>
  <c r="G126" i="1"/>
  <c r="AA126" i="1"/>
  <c r="Q126" i="1"/>
  <c r="T126" i="1"/>
  <c r="X126" i="1"/>
  <c r="M126" i="1"/>
  <c r="W126" i="1"/>
  <c r="AU126" i="1"/>
  <c r="AV126" i="1"/>
  <c r="AW126" i="1"/>
  <c r="AX126" i="1"/>
  <c r="AY126" i="1"/>
  <c r="AZ126" i="1"/>
  <c r="AS126" i="1"/>
  <c r="AT126" i="1"/>
  <c r="AO126" i="1"/>
  <c r="AP126" i="1"/>
  <c r="AQ126" i="1"/>
  <c r="AH126" i="1"/>
  <c r="AI126" i="1"/>
  <c r="AJ126" i="1"/>
  <c r="AK126" i="1"/>
  <c r="Z126" i="1"/>
  <c r="V126" i="1"/>
  <c r="U126" i="1"/>
  <c r="S126" i="1"/>
  <c r="R126" i="1"/>
  <c r="K124" i="1"/>
  <c r="L124" i="1"/>
  <c r="G124" i="1"/>
  <c r="AA124" i="1"/>
  <c r="Q124" i="1"/>
  <c r="T124" i="1"/>
  <c r="X124" i="1"/>
  <c r="M124" i="1"/>
  <c r="W124" i="1"/>
  <c r="AU124" i="1"/>
  <c r="AV124" i="1"/>
  <c r="AW124" i="1"/>
  <c r="AX124" i="1"/>
  <c r="AY124" i="1"/>
  <c r="AZ124" i="1"/>
  <c r="AS124" i="1"/>
  <c r="AT124" i="1"/>
  <c r="AO124" i="1"/>
  <c r="AP124" i="1"/>
  <c r="AQ124" i="1"/>
  <c r="AH124" i="1"/>
  <c r="AI124" i="1"/>
  <c r="AJ124" i="1"/>
  <c r="AK124" i="1"/>
  <c r="Z124" i="1"/>
  <c r="V124" i="1"/>
  <c r="U124" i="1"/>
  <c r="S124" i="1"/>
  <c r="R124" i="1"/>
  <c r="K122" i="1"/>
  <c r="L122" i="1"/>
  <c r="G122" i="1"/>
  <c r="AA122" i="1"/>
  <c r="Q122" i="1"/>
  <c r="T122" i="1"/>
  <c r="X122" i="1"/>
  <c r="M122" i="1"/>
  <c r="W122" i="1"/>
  <c r="AU122" i="1"/>
  <c r="AV122" i="1"/>
  <c r="AW122" i="1"/>
  <c r="AX122" i="1"/>
  <c r="AY122" i="1"/>
  <c r="AZ122" i="1"/>
  <c r="AS122" i="1"/>
  <c r="AT122" i="1"/>
  <c r="AO122" i="1"/>
  <c r="AP122" i="1"/>
  <c r="AQ122" i="1"/>
  <c r="AH122" i="1"/>
  <c r="AI122" i="1"/>
  <c r="AJ122" i="1"/>
  <c r="AK122" i="1"/>
  <c r="Z122" i="1"/>
  <c r="V122" i="1"/>
  <c r="U122" i="1"/>
  <c r="S122" i="1"/>
  <c r="R122" i="1"/>
  <c r="K120" i="1"/>
  <c r="L120" i="1"/>
  <c r="G120" i="1"/>
  <c r="AA120" i="1"/>
  <c r="Q120" i="1"/>
  <c r="T120" i="1"/>
  <c r="X120" i="1"/>
  <c r="M120" i="1"/>
  <c r="W120" i="1"/>
  <c r="AU120" i="1"/>
  <c r="AV120" i="1"/>
  <c r="AW120" i="1"/>
  <c r="AX120" i="1"/>
  <c r="AY120" i="1"/>
  <c r="AZ120" i="1"/>
  <c r="AS120" i="1"/>
  <c r="AT120" i="1"/>
  <c r="AO120" i="1"/>
  <c r="AP120" i="1"/>
  <c r="AQ120" i="1"/>
  <c r="AH120" i="1"/>
  <c r="AI120" i="1"/>
  <c r="AJ120" i="1"/>
  <c r="AK120" i="1"/>
  <c r="Z120" i="1"/>
  <c r="V120" i="1"/>
  <c r="U120" i="1"/>
  <c r="S120" i="1"/>
  <c r="R120" i="1"/>
  <c r="K118" i="1"/>
  <c r="L118" i="1"/>
  <c r="G118" i="1"/>
  <c r="AA118" i="1"/>
  <c r="Q118" i="1"/>
  <c r="T118" i="1"/>
  <c r="X118" i="1"/>
  <c r="M118" i="1"/>
  <c r="W118" i="1"/>
  <c r="AU118" i="1"/>
  <c r="AV118" i="1"/>
  <c r="AW118" i="1"/>
  <c r="AX118" i="1"/>
  <c r="AY118" i="1"/>
  <c r="AZ118" i="1"/>
  <c r="AS118" i="1"/>
  <c r="AT118" i="1"/>
  <c r="AO118" i="1"/>
  <c r="AP118" i="1"/>
  <c r="AQ118" i="1"/>
  <c r="AH118" i="1"/>
  <c r="AI118" i="1"/>
  <c r="AJ118" i="1"/>
  <c r="AK118" i="1"/>
  <c r="Z118" i="1"/>
  <c r="V118" i="1"/>
  <c r="U118" i="1"/>
  <c r="S118" i="1"/>
  <c r="R118" i="1"/>
  <c r="K116" i="1"/>
  <c r="L116" i="1"/>
  <c r="G116" i="1"/>
  <c r="AA116" i="1"/>
  <c r="Q116" i="1"/>
  <c r="T116" i="1"/>
  <c r="X116" i="1"/>
  <c r="M116" i="1"/>
  <c r="W116" i="1"/>
  <c r="AU116" i="1"/>
  <c r="AV116" i="1"/>
  <c r="AW116" i="1"/>
  <c r="AX116" i="1"/>
  <c r="AY116" i="1"/>
  <c r="AZ116" i="1"/>
  <c r="AS116" i="1"/>
  <c r="AT116" i="1"/>
  <c r="AO116" i="1"/>
  <c r="AP116" i="1"/>
  <c r="AQ116" i="1"/>
  <c r="AH116" i="1"/>
  <c r="AI116" i="1"/>
  <c r="AJ116" i="1"/>
  <c r="AK116" i="1"/>
  <c r="Z116" i="1"/>
  <c r="V116" i="1"/>
  <c r="U116" i="1"/>
  <c r="S116" i="1"/>
  <c r="R116" i="1"/>
  <c r="K114" i="1"/>
  <c r="L114" i="1"/>
  <c r="G114" i="1"/>
  <c r="AA114" i="1"/>
  <c r="Q114" i="1"/>
  <c r="T114" i="1"/>
  <c r="X114" i="1"/>
  <c r="M114" i="1"/>
  <c r="W114" i="1"/>
  <c r="AU114" i="1"/>
  <c r="AV114" i="1"/>
  <c r="AW114" i="1"/>
  <c r="AX114" i="1"/>
  <c r="AY114" i="1"/>
  <c r="AZ114" i="1"/>
  <c r="AS114" i="1"/>
  <c r="AT114" i="1"/>
  <c r="AO114" i="1"/>
  <c r="AP114" i="1"/>
  <c r="AQ114" i="1"/>
  <c r="AH114" i="1"/>
  <c r="AI114" i="1"/>
  <c r="AJ114" i="1"/>
  <c r="AK114" i="1"/>
  <c r="Z114" i="1"/>
  <c r="V114" i="1"/>
  <c r="U114" i="1"/>
  <c r="S114" i="1"/>
  <c r="R114" i="1"/>
  <c r="K112" i="1"/>
  <c r="L112" i="1"/>
  <c r="G112" i="1"/>
  <c r="AA112" i="1"/>
  <c r="Q112" i="1"/>
  <c r="T112" i="1"/>
  <c r="X112" i="1"/>
  <c r="M112" i="1"/>
  <c r="W112" i="1"/>
  <c r="AU112" i="1"/>
  <c r="AV112" i="1"/>
  <c r="AW112" i="1"/>
  <c r="AX112" i="1"/>
  <c r="AY112" i="1"/>
  <c r="AZ112" i="1"/>
  <c r="AS112" i="1"/>
  <c r="AT112" i="1"/>
  <c r="AO112" i="1"/>
  <c r="AP112" i="1"/>
  <c r="AQ112" i="1"/>
  <c r="AH112" i="1"/>
  <c r="AI112" i="1"/>
  <c r="AJ112" i="1"/>
  <c r="AK112" i="1"/>
  <c r="Z112" i="1"/>
  <c r="V112" i="1"/>
  <c r="U112" i="1"/>
  <c r="S112" i="1"/>
  <c r="R112" i="1"/>
  <c r="K110" i="1"/>
  <c r="L110" i="1"/>
  <c r="G110" i="1"/>
  <c r="AA110" i="1"/>
  <c r="Q110" i="1"/>
  <c r="T110" i="1"/>
  <c r="X110" i="1"/>
  <c r="M110" i="1"/>
  <c r="W110" i="1"/>
  <c r="AU110" i="1"/>
  <c r="AV110" i="1"/>
  <c r="AW110" i="1"/>
  <c r="AX110" i="1"/>
  <c r="AY110" i="1"/>
  <c r="AZ110" i="1"/>
  <c r="AS110" i="1"/>
  <c r="AT110" i="1"/>
  <c r="AO110" i="1"/>
  <c r="AP110" i="1"/>
  <c r="AQ110" i="1"/>
  <c r="AH110" i="1"/>
  <c r="AI110" i="1"/>
  <c r="AJ110" i="1"/>
  <c r="AK110" i="1"/>
  <c r="Z110" i="1"/>
  <c r="V110" i="1"/>
  <c r="U110" i="1"/>
  <c r="S110" i="1"/>
  <c r="R110" i="1"/>
  <c r="K108" i="1"/>
  <c r="L108" i="1"/>
  <c r="G108" i="1"/>
  <c r="AA108" i="1"/>
  <c r="Q108" i="1"/>
  <c r="T108" i="1"/>
  <c r="X108" i="1"/>
  <c r="M108" i="1"/>
  <c r="W108" i="1"/>
  <c r="AU108" i="1"/>
  <c r="AV108" i="1"/>
  <c r="AW108" i="1"/>
  <c r="AX108" i="1"/>
  <c r="AY108" i="1"/>
  <c r="AZ108" i="1"/>
  <c r="AS108" i="1"/>
  <c r="AT108" i="1"/>
  <c r="AO108" i="1"/>
  <c r="AP108" i="1"/>
  <c r="AQ108" i="1"/>
  <c r="AH108" i="1"/>
  <c r="AI108" i="1"/>
  <c r="AJ108" i="1"/>
  <c r="AK108" i="1"/>
  <c r="Z108" i="1"/>
  <c r="V108" i="1"/>
  <c r="U108" i="1"/>
  <c r="S108" i="1"/>
  <c r="R108" i="1"/>
  <c r="K106" i="1"/>
  <c r="L106" i="1"/>
  <c r="N3" i="1"/>
  <c r="G106" i="1"/>
  <c r="AA106" i="1"/>
  <c r="Q106" i="1"/>
  <c r="T106" i="1"/>
  <c r="X106" i="1"/>
  <c r="M106" i="1"/>
  <c r="W106" i="1"/>
  <c r="AU106" i="1"/>
  <c r="AV106" i="1"/>
  <c r="AW106" i="1"/>
  <c r="AX106" i="1"/>
  <c r="AY106" i="1"/>
  <c r="AZ106" i="1"/>
  <c r="AS106" i="1"/>
  <c r="AT106" i="1"/>
  <c r="AO106" i="1"/>
  <c r="AP106" i="1"/>
  <c r="AQ106" i="1"/>
  <c r="AH106" i="1"/>
  <c r="AI106" i="1"/>
  <c r="AJ106" i="1"/>
  <c r="AK106" i="1"/>
  <c r="Z106" i="1"/>
  <c r="V106" i="1"/>
  <c r="U106" i="1"/>
  <c r="S106" i="1"/>
  <c r="R106" i="1"/>
  <c r="K76" i="1"/>
  <c r="L76" i="1"/>
  <c r="G76" i="1"/>
  <c r="AA76" i="1"/>
  <c r="Q76" i="1"/>
  <c r="T76" i="1"/>
  <c r="X76" i="1"/>
  <c r="M76" i="1"/>
  <c r="W76" i="1"/>
  <c r="AU76" i="1"/>
  <c r="AV76" i="1"/>
  <c r="AW76" i="1"/>
  <c r="AX76" i="1"/>
  <c r="AY76" i="1"/>
  <c r="AZ76" i="1"/>
  <c r="AS76" i="1"/>
  <c r="AT76" i="1"/>
  <c r="AO76" i="1"/>
  <c r="AP76" i="1"/>
  <c r="AQ76" i="1"/>
  <c r="AH76" i="1"/>
  <c r="AI76" i="1"/>
  <c r="AJ76" i="1"/>
  <c r="AK76" i="1"/>
  <c r="Z76" i="1"/>
  <c r="V76" i="1"/>
  <c r="U76" i="1"/>
  <c r="S76" i="1"/>
  <c r="R76" i="1"/>
  <c r="K74" i="1"/>
  <c r="L74" i="1"/>
  <c r="G74" i="1"/>
  <c r="AA74" i="1"/>
  <c r="Q74" i="1"/>
  <c r="T74" i="1"/>
  <c r="X74" i="1"/>
  <c r="M74" i="1"/>
  <c r="W74" i="1"/>
  <c r="AU74" i="1"/>
  <c r="AV74" i="1"/>
  <c r="AW74" i="1"/>
  <c r="AX74" i="1"/>
  <c r="AY74" i="1"/>
  <c r="AZ74" i="1"/>
  <c r="AS74" i="1"/>
  <c r="AT74" i="1"/>
  <c r="AO74" i="1"/>
  <c r="AP74" i="1"/>
  <c r="AQ74" i="1"/>
  <c r="AH74" i="1"/>
  <c r="AI74" i="1"/>
  <c r="AJ74" i="1"/>
  <c r="AK74" i="1"/>
  <c r="Z74" i="1"/>
  <c r="V74" i="1"/>
  <c r="U74" i="1"/>
  <c r="S74" i="1"/>
  <c r="R74" i="1"/>
  <c r="K72" i="1"/>
  <c r="L72" i="1"/>
  <c r="G72" i="1"/>
  <c r="AA72" i="1"/>
  <c r="Q72" i="1"/>
  <c r="T72" i="1"/>
  <c r="X72" i="1"/>
  <c r="M72" i="1"/>
  <c r="W72" i="1"/>
  <c r="AU72" i="1"/>
  <c r="AV72" i="1"/>
  <c r="AW72" i="1"/>
  <c r="AX72" i="1"/>
  <c r="AY72" i="1"/>
  <c r="AZ72" i="1"/>
  <c r="AS72" i="1"/>
  <c r="AT72" i="1"/>
  <c r="AO72" i="1"/>
  <c r="AP72" i="1"/>
  <c r="AQ72" i="1"/>
  <c r="AH72" i="1"/>
  <c r="AI72" i="1"/>
  <c r="AJ72" i="1"/>
  <c r="AK72" i="1"/>
  <c r="Z72" i="1"/>
  <c r="V72" i="1"/>
  <c r="U72" i="1"/>
  <c r="S72" i="1"/>
  <c r="R72" i="1"/>
  <c r="K70" i="1"/>
  <c r="L70" i="1"/>
  <c r="G70" i="1"/>
  <c r="AA70" i="1"/>
  <c r="Q70" i="1"/>
  <c r="T70" i="1"/>
  <c r="X70" i="1"/>
  <c r="M70" i="1"/>
  <c r="W70" i="1"/>
  <c r="AU70" i="1"/>
  <c r="AV70" i="1"/>
  <c r="AW70" i="1"/>
  <c r="AX70" i="1"/>
  <c r="AY70" i="1"/>
  <c r="AZ70" i="1"/>
  <c r="AS70" i="1"/>
  <c r="AT70" i="1"/>
  <c r="AO70" i="1"/>
  <c r="AP70" i="1"/>
  <c r="AQ70" i="1"/>
  <c r="AH70" i="1"/>
  <c r="AI70" i="1"/>
  <c r="AJ70" i="1"/>
  <c r="AK70" i="1"/>
  <c r="Z70" i="1"/>
  <c r="V70" i="1"/>
  <c r="U70" i="1"/>
  <c r="S70" i="1"/>
  <c r="R70" i="1"/>
  <c r="K68" i="1"/>
  <c r="L68" i="1"/>
  <c r="G68" i="1"/>
  <c r="AA68" i="1"/>
  <c r="Q68" i="1"/>
  <c r="T68" i="1"/>
  <c r="X68" i="1"/>
  <c r="M68" i="1"/>
  <c r="W68" i="1"/>
  <c r="AU68" i="1"/>
  <c r="AV68" i="1"/>
  <c r="AW68" i="1"/>
  <c r="AX68" i="1"/>
  <c r="AY68" i="1"/>
  <c r="AZ68" i="1"/>
  <c r="AS68" i="1"/>
  <c r="AT68" i="1"/>
  <c r="AO68" i="1"/>
  <c r="AP68" i="1"/>
  <c r="AQ68" i="1"/>
  <c r="AH68" i="1"/>
  <c r="AI68" i="1"/>
  <c r="AJ68" i="1"/>
  <c r="AK68" i="1"/>
  <c r="Z68" i="1"/>
  <c r="V68" i="1"/>
  <c r="U68" i="1"/>
  <c r="S68" i="1"/>
  <c r="R68" i="1"/>
  <c r="K66" i="1"/>
  <c r="L66" i="1"/>
  <c r="G66" i="1"/>
  <c r="AA66" i="1"/>
  <c r="Q66" i="1"/>
  <c r="T66" i="1"/>
  <c r="X66" i="1"/>
  <c r="M66" i="1"/>
  <c r="W66" i="1"/>
  <c r="AU66" i="1"/>
  <c r="AV66" i="1"/>
  <c r="AW66" i="1"/>
  <c r="AX66" i="1"/>
  <c r="AY66" i="1"/>
  <c r="AZ66" i="1"/>
  <c r="AS66" i="1"/>
  <c r="AT66" i="1"/>
  <c r="AO66" i="1"/>
  <c r="AP66" i="1"/>
  <c r="AQ66" i="1"/>
  <c r="AH66" i="1"/>
  <c r="AI66" i="1"/>
  <c r="AJ66" i="1"/>
  <c r="AK66" i="1"/>
  <c r="Z66" i="1"/>
  <c r="V66" i="1"/>
  <c r="U66" i="1"/>
  <c r="S66" i="1"/>
  <c r="R66" i="1"/>
  <c r="K64" i="1"/>
  <c r="L64" i="1"/>
  <c r="G64" i="1"/>
  <c r="AA64" i="1"/>
  <c r="Q64" i="1"/>
  <c r="T64" i="1"/>
  <c r="X64" i="1"/>
  <c r="M64" i="1"/>
  <c r="W64" i="1"/>
  <c r="AU64" i="1"/>
  <c r="AV64" i="1"/>
  <c r="AW64" i="1"/>
  <c r="AX64" i="1"/>
  <c r="AY64" i="1"/>
  <c r="AZ64" i="1"/>
  <c r="AS64" i="1"/>
  <c r="AT64" i="1"/>
  <c r="AO64" i="1"/>
  <c r="AP64" i="1"/>
  <c r="AQ64" i="1"/>
  <c r="AH64" i="1"/>
  <c r="AI64" i="1"/>
  <c r="AJ64" i="1"/>
  <c r="AK64" i="1"/>
  <c r="Z64" i="1"/>
  <c r="V64" i="1"/>
  <c r="U64" i="1"/>
  <c r="S64" i="1"/>
  <c r="R64" i="1"/>
  <c r="K62" i="1"/>
  <c r="L62" i="1"/>
  <c r="G62" i="1"/>
  <c r="AA62" i="1"/>
  <c r="Q62" i="1"/>
  <c r="T62" i="1"/>
  <c r="X62" i="1"/>
  <c r="M62" i="1"/>
  <c r="W62" i="1"/>
  <c r="AU62" i="1"/>
  <c r="AV62" i="1"/>
  <c r="AW62" i="1"/>
  <c r="AX62" i="1"/>
  <c r="AY62" i="1"/>
  <c r="AZ62" i="1"/>
  <c r="AS62" i="1"/>
  <c r="AT62" i="1"/>
  <c r="AO62" i="1"/>
  <c r="AP62" i="1"/>
  <c r="AQ62" i="1"/>
  <c r="AH62" i="1"/>
  <c r="AI62" i="1"/>
  <c r="AJ62" i="1"/>
  <c r="AK62" i="1"/>
  <c r="Z62" i="1"/>
  <c r="V62" i="1"/>
  <c r="U62" i="1"/>
  <c r="S62" i="1"/>
  <c r="R62" i="1"/>
  <c r="J94" i="1"/>
  <c r="J96" i="1"/>
  <c r="J98" i="1"/>
  <c r="J100" i="1"/>
  <c r="J102" i="1"/>
  <c r="J104" i="1"/>
  <c r="J92" i="1"/>
  <c r="J82" i="1"/>
  <c r="J84" i="1"/>
  <c r="J86" i="1"/>
  <c r="J88" i="1"/>
  <c r="J90" i="1"/>
  <c r="J78" i="1"/>
  <c r="K104" i="1"/>
  <c r="L104" i="1"/>
  <c r="G104" i="1"/>
  <c r="AA104" i="1"/>
  <c r="Q104" i="1"/>
  <c r="T104" i="1"/>
  <c r="X104" i="1"/>
  <c r="M104" i="1"/>
  <c r="W104" i="1"/>
  <c r="AU104" i="1"/>
  <c r="AV104" i="1"/>
  <c r="AW104" i="1"/>
  <c r="AX104" i="1"/>
  <c r="AY104" i="1"/>
  <c r="AZ104" i="1"/>
  <c r="AS104" i="1"/>
  <c r="AT104" i="1"/>
  <c r="AO104" i="1"/>
  <c r="AP104" i="1"/>
  <c r="AQ104" i="1"/>
  <c r="AH104" i="1"/>
  <c r="AI104" i="1"/>
  <c r="AJ104" i="1"/>
  <c r="AK104" i="1"/>
  <c r="Z104" i="1"/>
  <c r="V104" i="1"/>
  <c r="U104" i="1"/>
  <c r="S104" i="1"/>
  <c r="R104" i="1"/>
  <c r="K102" i="1"/>
  <c r="L102" i="1"/>
  <c r="G102" i="1"/>
  <c r="AA102" i="1"/>
  <c r="Q102" i="1"/>
  <c r="T102" i="1"/>
  <c r="X102" i="1"/>
  <c r="M102" i="1"/>
  <c r="W102" i="1"/>
  <c r="AU102" i="1"/>
  <c r="AV102" i="1"/>
  <c r="AW102" i="1"/>
  <c r="AX102" i="1"/>
  <c r="AY102" i="1"/>
  <c r="AZ102" i="1"/>
  <c r="AS102" i="1"/>
  <c r="AT102" i="1"/>
  <c r="AO102" i="1"/>
  <c r="AP102" i="1"/>
  <c r="AQ102" i="1"/>
  <c r="AH102" i="1"/>
  <c r="AI102" i="1"/>
  <c r="AJ102" i="1"/>
  <c r="AK102" i="1"/>
  <c r="Z102" i="1"/>
  <c r="V102" i="1"/>
  <c r="U102" i="1"/>
  <c r="S102" i="1"/>
  <c r="R102" i="1"/>
  <c r="K100" i="1"/>
  <c r="L100" i="1"/>
  <c r="G100" i="1"/>
  <c r="AA100" i="1"/>
  <c r="Q100" i="1"/>
  <c r="T100" i="1"/>
  <c r="X100" i="1"/>
  <c r="M100" i="1"/>
  <c r="W100" i="1"/>
  <c r="AU100" i="1"/>
  <c r="AV100" i="1"/>
  <c r="AW100" i="1"/>
  <c r="AX100" i="1"/>
  <c r="AY100" i="1"/>
  <c r="AZ100" i="1"/>
  <c r="AS100" i="1"/>
  <c r="AT100" i="1"/>
  <c r="AO100" i="1"/>
  <c r="AP100" i="1"/>
  <c r="AQ100" i="1"/>
  <c r="AH100" i="1"/>
  <c r="AI100" i="1"/>
  <c r="AJ100" i="1"/>
  <c r="AK100" i="1"/>
  <c r="Z100" i="1"/>
  <c r="V100" i="1"/>
  <c r="U100" i="1"/>
  <c r="S100" i="1"/>
  <c r="R100" i="1"/>
  <c r="K98" i="1"/>
  <c r="L98" i="1"/>
  <c r="G98" i="1"/>
  <c r="AA98" i="1"/>
  <c r="Q98" i="1"/>
  <c r="T98" i="1"/>
  <c r="X98" i="1"/>
  <c r="M98" i="1"/>
  <c r="W98" i="1"/>
  <c r="AU98" i="1"/>
  <c r="AV98" i="1"/>
  <c r="AW98" i="1"/>
  <c r="AX98" i="1"/>
  <c r="AY98" i="1"/>
  <c r="AZ98" i="1"/>
  <c r="AS98" i="1"/>
  <c r="AT98" i="1"/>
  <c r="AO98" i="1"/>
  <c r="AP98" i="1"/>
  <c r="AQ98" i="1"/>
  <c r="AH98" i="1"/>
  <c r="AI98" i="1"/>
  <c r="AJ98" i="1"/>
  <c r="AK98" i="1"/>
  <c r="Z98" i="1"/>
  <c r="V98" i="1"/>
  <c r="U98" i="1"/>
  <c r="S98" i="1"/>
  <c r="R98" i="1"/>
  <c r="K96" i="1"/>
  <c r="L96" i="1"/>
  <c r="G96" i="1"/>
  <c r="AA96" i="1"/>
  <c r="Q96" i="1"/>
  <c r="T96" i="1"/>
  <c r="X96" i="1"/>
  <c r="M96" i="1"/>
  <c r="W96" i="1"/>
  <c r="AU96" i="1"/>
  <c r="AV96" i="1"/>
  <c r="AW96" i="1"/>
  <c r="AX96" i="1"/>
  <c r="AY96" i="1"/>
  <c r="AZ96" i="1"/>
  <c r="AS96" i="1"/>
  <c r="AT96" i="1"/>
  <c r="AO96" i="1"/>
  <c r="AP96" i="1"/>
  <c r="AQ96" i="1"/>
  <c r="AH96" i="1"/>
  <c r="AI96" i="1"/>
  <c r="AJ96" i="1"/>
  <c r="AK96" i="1"/>
  <c r="Z96" i="1"/>
  <c r="V96" i="1"/>
  <c r="U96" i="1"/>
  <c r="S96" i="1"/>
  <c r="R96" i="1"/>
  <c r="K94" i="1"/>
  <c r="L94" i="1"/>
  <c r="G94" i="1"/>
  <c r="AA94" i="1"/>
  <c r="Q94" i="1"/>
  <c r="T94" i="1"/>
  <c r="X94" i="1"/>
  <c r="M94" i="1"/>
  <c r="W94" i="1"/>
  <c r="AU94" i="1"/>
  <c r="AV94" i="1"/>
  <c r="AW94" i="1"/>
  <c r="AX94" i="1"/>
  <c r="AY94" i="1"/>
  <c r="AZ94" i="1"/>
  <c r="AS94" i="1"/>
  <c r="AT94" i="1"/>
  <c r="AO94" i="1"/>
  <c r="AP94" i="1"/>
  <c r="AQ94" i="1"/>
  <c r="AH94" i="1"/>
  <c r="AI94" i="1"/>
  <c r="AJ94" i="1"/>
  <c r="AK94" i="1"/>
  <c r="Z94" i="1"/>
  <c r="V94" i="1"/>
  <c r="U94" i="1"/>
  <c r="S94" i="1"/>
  <c r="R94" i="1"/>
  <c r="K92" i="1"/>
  <c r="L92" i="1"/>
  <c r="G92" i="1"/>
  <c r="AA92" i="1"/>
  <c r="Q92" i="1"/>
  <c r="T92" i="1"/>
  <c r="X92" i="1"/>
  <c r="M92" i="1"/>
  <c r="W92" i="1"/>
  <c r="AU92" i="1"/>
  <c r="AV92" i="1"/>
  <c r="AW92" i="1"/>
  <c r="AX92" i="1"/>
  <c r="AY92" i="1"/>
  <c r="AZ92" i="1"/>
  <c r="AS92" i="1"/>
  <c r="AT92" i="1"/>
  <c r="AO92" i="1"/>
  <c r="AP92" i="1"/>
  <c r="AQ92" i="1"/>
  <c r="AH92" i="1"/>
  <c r="AI92" i="1"/>
  <c r="AJ92" i="1"/>
  <c r="AK92" i="1"/>
  <c r="Z92" i="1"/>
  <c r="V92" i="1"/>
  <c r="U92" i="1"/>
  <c r="S92" i="1"/>
  <c r="R92" i="1"/>
  <c r="K90" i="1"/>
  <c r="L90" i="1"/>
  <c r="G90" i="1"/>
  <c r="AA90" i="1"/>
  <c r="Q90" i="1"/>
  <c r="T90" i="1"/>
  <c r="X90" i="1"/>
  <c r="M90" i="1"/>
  <c r="W90" i="1"/>
  <c r="AU90" i="1"/>
  <c r="AV90" i="1"/>
  <c r="AW90" i="1"/>
  <c r="AX90" i="1"/>
  <c r="AY90" i="1"/>
  <c r="AZ90" i="1"/>
  <c r="AS90" i="1"/>
  <c r="AT90" i="1"/>
  <c r="AO90" i="1"/>
  <c r="AP90" i="1"/>
  <c r="AQ90" i="1"/>
  <c r="AH90" i="1"/>
  <c r="AI90" i="1"/>
  <c r="AJ90" i="1"/>
  <c r="AK90" i="1"/>
  <c r="Z90" i="1"/>
  <c r="V90" i="1"/>
  <c r="U90" i="1"/>
  <c r="S90" i="1"/>
  <c r="R90" i="1"/>
  <c r="K88" i="1"/>
  <c r="L88" i="1"/>
  <c r="G88" i="1"/>
  <c r="AA88" i="1"/>
  <c r="Q88" i="1"/>
  <c r="T88" i="1"/>
  <c r="X88" i="1"/>
  <c r="M88" i="1"/>
  <c r="W88" i="1"/>
  <c r="AU88" i="1"/>
  <c r="AV88" i="1"/>
  <c r="AW88" i="1"/>
  <c r="AX88" i="1"/>
  <c r="AY88" i="1"/>
  <c r="AZ88" i="1"/>
  <c r="AS88" i="1"/>
  <c r="AT88" i="1"/>
  <c r="AO88" i="1"/>
  <c r="AP88" i="1"/>
  <c r="AQ88" i="1"/>
  <c r="AH88" i="1"/>
  <c r="AI88" i="1"/>
  <c r="AJ88" i="1"/>
  <c r="AK88" i="1"/>
  <c r="Z88" i="1"/>
  <c r="V88" i="1"/>
  <c r="U88" i="1"/>
  <c r="S88" i="1"/>
  <c r="R88" i="1"/>
  <c r="K86" i="1"/>
  <c r="L86" i="1"/>
  <c r="G86" i="1"/>
  <c r="AA86" i="1"/>
  <c r="Q86" i="1"/>
  <c r="T86" i="1"/>
  <c r="X86" i="1"/>
  <c r="M86" i="1"/>
  <c r="W86" i="1"/>
  <c r="AU86" i="1"/>
  <c r="AV86" i="1"/>
  <c r="AW86" i="1"/>
  <c r="AX86" i="1"/>
  <c r="AY86" i="1"/>
  <c r="AZ86" i="1"/>
  <c r="AS86" i="1"/>
  <c r="AT86" i="1"/>
  <c r="AO86" i="1"/>
  <c r="AP86" i="1"/>
  <c r="AQ86" i="1"/>
  <c r="AH86" i="1"/>
  <c r="AI86" i="1"/>
  <c r="AJ86" i="1"/>
  <c r="AK86" i="1"/>
  <c r="Z86" i="1"/>
  <c r="V86" i="1"/>
  <c r="U86" i="1"/>
  <c r="S86" i="1"/>
  <c r="R86" i="1"/>
  <c r="K84" i="1"/>
  <c r="L84" i="1"/>
  <c r="G84" i="1"/>
  <c r="AA84" i="1"/>
  <c r="Q84" i="1"/>
  <c r="T84" i="1"/>
  <c r="X84" i="1"/>
  <c r="M84" i="1"/>
  <c r="W84" i="1"/>
  <c r="AU84" i="1"/>
  <c r="AV84" i="1"/>
  <c r="AW84" i="1"/>
  <c r="AX84" i="1"/>
  <c r="AY84" i="1"/>
  <c r="AZ84" i="1"/>
  <c r="AS84" i="1"/>
  <c r="AT84" i="1"/>
  <c r="AO84" i="1"/>
  <c r="AP84" i="1"/>
  <c r="AQ84" i="1"/>
  <c r="AH84" i="1"/>
  <c r="AI84" i="1"/>
  <c r="AJ84" i="1"/>
  <c r="AK84" i="1"/>
  <c r="Z84" i="1"/>
  <c r="V84" i="1"/>
  <c r="U84" i="1"/>
  <c r="S84" i="1"/>
  <c r="R84" i="1"/>
  <c r="K82" i="1"/>
  <c r="L82" i="1"/>
  <c r="G82" i="1"/>
  <c r="AA82" i="1"/>
  <c r="Q82" i="1"/>
  <c r="T82" i="1"/>
  <c r="X82" i="1"/>
  <c r="M82" i="1"/>
  <c r="W82" i="1"/>
  <c r="AU82" i="1"/>
  <c r="AV82" i="1"/>
  <c r="AW82" i="1"/>
  <c r="AX82" i="1"/>
  <c r="AY82" i="1"/>
  <c r="AZ82" i="1"/>
  <c r="AS82" i="1"/>
  <c r="AT82" i="1"/>
  <c r="AO82" i="1"/>
  <c r="AP82" i="1"/>
  <c r="AQ82" i="1"/>
  <c r="AH82" i="1"/>
  <c r="AI82" i="1"/>
  <c r="AJ82" i="1"/>
  <c r="AK82" i="1"/>
  <c r="Z82" i="1"/>
  <c r="V82" i="1"/>
  <c r="U82" i="1"/>
  <c r="S82" i="1"/>
  <c r="R82" i="1"/>
  <c r="K80" i="1"/>
  <c r="L80" i="1"/>
  <c r="G80" i="1"/>
  <c r="AA80" i="1"/>
  <c r="Q80" i="1"/>
  <c r="T80" i="1"/>
  <c r="X80" i="1"/>
  <c r="M80" i="1"/>
  <c r="W80" i="1"/>
  <c r="AU80" i="1"/>
  <c r="AV80" i="1"/>
  <c r="AW80" i="1"/>
  <c r="AX80" i="1"/>
  <c r="AY80" i="1"/>
  <c r="AZ80" i="1"/>
  <c r="AS80" i="1"/>
  <c r="AT80" i="1"/>
  <c r="AO80" i="1"/>
  <c r="AP80" i="1"/>
  <c r="AQ80" i="1"/>
  <c r="AH80" i="1"/>
  <c r="AI80" i="1"/>
  <c r="AJ80" i="1"/>
  <c r="AK80" i="1"/>
  <c r="Z80" i="1"/>
  <c r="V80" i="1"/>
  <c r="U80" i="1"/>
  <c r="S80" i="1"/>
  <c r="R80" i="1"/>
  <c r="K78" i="1"/>
  <c r="L78" i="1"/>
  <c r="G78" i="1"/>
  <c r="AA78" i="1"/>
  <c r="Q78" i="1"/>
  <c r="T78" i="1"/>
  <c r="X78" i="1"/>
  <c r="M78" i="1"/>
  <c r="W78" i="1"/>
  <c r="AU78" i="1"/>
  <c r="AV78" i="1"/>
  <c r="AW78" i="1"/>
  <c r="AX78" i="1"/>
  <c r="AY78" i="1"/>
  <c r="AZ78" i="1"/>
  <c r="AS78" i="1"/>
  <c r="AT78" i="1"/>
  <c r="AO78" i="1"/>
  <c r="AP78" i="1"/>
  <c r="AQ78" i="1"/>
  <c r="AH78" i="1"/>
  <c r="AI78" i="1"/>
  <c r="AJ78" i="1"/>
  <c r="AK78" i="1"/>
  <c r="Z78" i="1"/>
  <c r="V78" i="1"/>
  <c r="U78" i="1"/>
  <c r="S78" i="1"/>
  <c r="R78" i="1"/>
  <c r="K63" i="1"/>
  <c r="K65" i="1"/>
  <c r="K67" i="1"/>
  <c r="K69" i="1"/>
  <c r="K71" i="1"/>
  <c r="K73" i="1"/>
  <c r="K75" i="1"/>
  <c r="K77" i="1"/>
  <c r="K79" i="1"/>
  <c r="K81" i="1"/>
  <c r="K83" i="1"/>
  <c r="K85" i="1"/>
  <c r="K87" i="1"/>
  <c r="K89" i="1"/>
  <c r="K91" i="1"/>
  <c r="K93" i="1"/>
  <c r="K95" i="1"/>
  <c r="K97" i="1"/>
  <c r="K99" i="1"/>
  <c r="K101" i="1"/>
  <c r="K103" i="1"/>
  <c r="K105" i="1"/>
  <c r="K107" i="1"/>
  <c r="K109" i="1"/>
  <c r="K111" i="1"/>
  <c r="K113" i="1"/>
  <c r="K115" i="1"/>
  <c r="K117" i="1"/>
  <c r="K119" i="1"/>
  <c r="K121" i="1"/>
  <c r="K123" i="1"/>
  <c r="K125" i="1"/>
  <c r="K127" i="1"/>
  <c r="K129" i="1"/>
  <c r="K131" i="1"/>
  <c r="K133" i="1"/>
  <c r="K135" i="1"/>
  <c r="K137" i="1"/>
  <c r="K139" i="1"/>
  <c r="K141" i="1"/>
  <c r="K143" i="1"/>
  <c r="K145" i="1"/>
  <c r="K147" i="1"/>
  <c r="K149" i="1"/>
  <c r="K151" i="1"/>
  <c r="K153" i="1"/>
  <c r="K155" i="1"/>
  <c r="K157" i="1"/>
  <c r="K159" i="1"/>
  <c r="K161" i="1"/>
  <c r="K163" i="1"/>
  <c r="K61"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25" i="1"/>
  <c r="P24" i="1"/>
  <c r="P21" i="1"/>
  <c r="P22" i="1"/>
  <c r="P23" i="1"/>
  <c r="P26" i="1"/>
  <c r="P27" i="1"/>
  <c r="P12" i="1"/>
  <c r="P9" i="1"/>
  <c r="P13" i="1"/>
  <c r="P10" i="1"/>
  <c r="P18" i="1"/>
  <c r="P17" i="1"/>
  <c r="P19" i="1"/>
  <c r="P20" i="1"/>
  <c r="P14" i="1"/>
  <c r="P15" i="1"/>
  <c r="P16" i="1"/>
  <c r="P11" i="1"/>
  <c r="P8" i="1"/>
  <c r="P7" i="1"/>
  <c r="L163" i="1"/>
  <c r="G163" i="1"/>
  <c r="AA163" i="1"/>
  <c r="Q163" i="1"/>
  <c r="T163" i="1"/>
  <c r="X163" i="1"/>
  <c r="M163" i="1"/>
  <c r="W163" i="1"/>
  <c r="AU163" i="1"/>
  <c r="AV163" i="1"/>
  <c r="AW163" i="1"/>
  <c r="AX163" i="1"/>
  <c r="AY163" i="1"/>
  <c r="AZ163" i="1"/>
  <c r="AS163" i="1"/>
  <c r="AT163" i="1"/>
  <c r="AO163" i="1"/>
  <c r="AP163" i="1"/>
  <c r="AQ163" i="1"/>
  <c r="AH163" i="1"/>
  <c r="AI163" i="1"/>
  <c r="AJ163" i="1"/>
  <c r="AK163" i="1"/>
  <c r="Z163" i="1"/>
  <c r="V163" i="1"/>
  <c r="U163" i="1"/>
  <c r="S163" i="1"/>
  <c r="R163" i="1"/>
  <c r="L161" i="1"/>
  <c r="G161" i="1"/>
  <c r="AA161" i="1"/>
  <c r="Q161" i="1"/>
  <c r="T161" i="1"/>
  <c r="X161" i="1"/>
  <c r="M161" i="1"/>
  <c r="W161" i="1"/>
  <c r="AU161" i="1"/>
  <c r="AV161" i="1"/>
  <c r="AW161" i="1"/>
  <c r="AX161" i="1"/>
  <c r="AY161" i="1"/>
  <c r="AZ161" i="1"/>
  <c r="AS161" i="1"/>
  <c r="AT161" i="1"/>
  <c r="AO161" i="1"/>
  <c r="AP161" i="1"/>
  <c r="AQ161" i="1"/>
  <c r="AH161" i="1"/>
  <c r="AI161" i="1"/>
  <c r="AJ161" i="1"/>
  <c r="AK161" i="1"/>
  <c r="Z161" i="1"/>
  <c r="V161" i="1"/>
  <c r="U161" i="1"/>
  <c r="S161" i="1"/>
  <c r="R161" i="1"/>
  <c r="L159" i="1"/>
  <c r="G159" i="1"/>
  <c r="AA159" i="1"/>
  <c r="Q159" i="1"/>
  <c r="T159" i="1"/>
  <c r="X159" i="1"/>
  <c r="M159" i="1"/>
  <c r="W159" i="1"/>
  <c r="AU159" i="1"/>
  <c r="AV159" i="1"/>
  <c r="AW159" i="1"/>
  <c r="AX159" i="1"/>
  <c r="AY159" i="1"/>
  <c r="AZ159" i="1"/>
  <c r="AS159" i="1"/>
  <c r="AT159" i="1"/>
  <c r="AO159" i="1"/>
  <c r="AP159" i="1"/>
  <c r="AQ159" i="1"/>
  <c r="AH159" i="1"/>
  <c r="AI159" i="1"/>
  <c r="AJ159" i="1"/>
  <c r="AK159" i="1"/>
  <c r="Z159" i="1"/>
  <c r="V159" i="1"/>
  <c r="U159" i="1"/>
  <c r="S159" i="1"/>
  <c r="R159" i="1"/>
  <c r="L157" i="1"/>
  <c r="G157" i="1"/>
  <c r="AA157" i="1"/>
  <c r="Q157" i="1"/>
  <c r="T157" i="1"/>
  <c r="X157" i="1"/>
  <c r="M157" i="1"/>
  <c r="W157" i="1"/>
  <c r="AU157" i="1"/>
  <c r="AV157" i="1"/>
  <c r="AW157" i="1"/>
  <c r="AX157" i="1"/>
  <c r="AY157" i="1"/>
  <c r="AZ157" i="1"/>
  <c r="AS157" i="1"/>
  <c r="AT157" i="1"/>
  <c r="AO157" i="1"/>
  <c r="AP157" i="1"/>
  <c r="AQ157" i="1"/>
  <c r="AH157" i="1"/>
  <c r="AI157" i="1"/>
  <c r="AJ157" i="1"/>
  <c r="AK157" i="1"/>
  <c r="Z157" i="1"/>
  <c r="V157" i="1"/>
  <c r="U157" i="1"/>
  <c r="S157" i="1"/>
  <c r="R157" i="1"/>
  <c r="L155" i="1"/>
  <c r="G155" i="1"/>
  <c r="AA155" i="1"/>
  <c r="Q155" i="1"/>
  <c r="T155" i="1"/>
  <c r="X155" i="1"/>
  <c r="M155" i="1"/>
  <c r="W155" i="1"/>
  <c r="AU155" i="1"/>
  <c r="AV155" i="1"/>
  <c r="AW155" i="1"/>
  <c r="AX155" i="1"/>
  <c r="AY155" i="1"/>
  <c r="AZ155" i="1"/>
  <c r="AS155" i="1"/>
  <c r="AT155" i="1"/>
  <c r="AO155" i="1"/>
  <c r="AP155" i="1"/>
  <c r="AQ155" i="1"/>
  <c r="AH155" i="1"/>
  <c r="AI155" i="1"/>
  <c r="AJ155" i="1"/>
  <c r="AK155" i="1"/>
  <c r="Z155" i="1"/>
  <c r="V155" i="1"/>
  <c r="U155" i="1"/>
  <c r="S155" i="1"/>
  <c r="R155" i="1"/>
  <c r="L153" i="1"/>
  <c r="G153" i="1"/>
  <c r="AA153" i="1"/>
  <c r="Q153" i="1"/>
  <c r="T153" i="1"/>
  <c r="X153" i="1"/>
  <c r="M153" i="1"/>
  <c r="W153" i="1"/>
  <c r="AU153" i="1"/>
  <c r="AV153" i="1"/>
  <c r="AW153" i="1"/>
  <c r="AX153" i="1"/>
  <c r="AY153" i="1"/>
  <c r="AZ153" i="1"/>
  <c r="AS153" i="1"/>
  <c r="AT153" i="1"/>
  <c r="AO153" i="1"/>
  <c r="AP153" i="1"/>
  <c r="AQ153" i="1"/>
  <c r="AH153" i="1"/>
  <c r="AI153" i="1"/>
  <c r="AJ153" i="1"/>
  <c r="AK153" i="1"/>
  <c r="Z153" i="1"/>
  <c r="V153" i="1"/>
  <c r="U153" i="1"/>
  <c r="S153" i="1"/>
  <c r="R153" i="1"/>
  <c r="L151" i="1"/>
  <c r="G151" i="1"/>
  <c r="AA151" i="1"/>
  <c r="Q151" i="1"/>
  <c r="T151" i="1"/>
  <c r="X151" i="1"/>
  <c r="M151" i="1"/>
  <c r="W151" i="1"/>
  <c r="AU151" i="1"/>
  <c r="AV151" i="1"/>
  <c r="AW151" i="1"/>
  <c r="AX151" i="1"/>
  <c r="AY151" i="1"/>
  <c r="AZ151" i="1"/>
  <c r="AS151" i="1"/>
  <c r="AT151" i="1"/>
  <c r="AO151" i="1"/>
  <c r="AP151" i="1"/>
  <c r="AQ151" i="1"/>
  <c r="AH151" i="1"/>
  <c r="AI151" i="1"/>
  <c r="AJ151" i="1"/>
  <c r="AK151" i="1"/>
  <c r="Z151" i="1"/>
  <c r="V151" i="1"/>
  <c r="U151" i="1"/>
  <c r="S151" i="1"/>
  <c r="R151" i="1"/>
  <c r="L149" i="1"/>
  <c r="G149" i="1"/>
  <c r="AA149" i="1"/>
  <c r="Q149" i="1"/>
  <c r="T149" i="1"/>
  <c r="X149" i="1"/>
  <c r="M149" i="1"/>
  <c r="W149" i="1"/>
  <c r="AU149" i="1"/>
  <c r="AV149" i="1"/>
  <c r="AW149" i="1"/>
  <c r="AX149" i="1"/>
  <c r="AY149" i="1"/>
  <c r="AZ149" i="1"/>
  <c r="AS149" i="1"/>
  <c r="AT149" i="1"/>
  <c r="AO149" i="1"/>
  <c r="AP149" i="1"/>
  <c r="AQ149" i="1"/>
  <c r="AH149" i="1"/>
  <c r="AI149" i="1"/>
  <c r="AJ149" i="1"/>
  <c r="AK149" i="1"/>
  <c r="Z149" i="1"/>
  <c r="V149" i="1"/>
  <c r="U149" i="1"/>
  <c r="S149" i="1"/>
  <c r="R149" i="1"/>
  <c r="L147" i="1"/>
  <c r="G147" i="1"/>
  <c r="AA147" i="1"/>
  <c r="Q147" i="1"/>
  <c r="T147" i="1"/>
  <c r="X147" i="1"/>
  <c r="M147" i="1"/>
  <c r="W147" i="1"/>
  <c r="AU147" i="1"/>
  <c r="AV147" i="1"/>
  <c r="AW147" i="1"/>
  <c r="AX147" i="1"/>
  <c r="AY147" i="1"/>
  <c r="AZ147" i="1"/>
  <c r="AS147" i="1"/>
  <c r="AT147" i="1"/>
  <c r="AO147" i="1"/>
  <c r="AP147" i="1"/>
  <c r="AQ147" i="1"/>
  <c r="AH147" i="1"/>
  <c r="AI147" i="1"/>
  <c r="AJ147" i="1"/>
  <c r="AK147" i="1"/>
  <c r="Z147" i="1"/>
  <c r="V147" i="1"/>
  <c r="U147" i="1"/>
  <c r="S147" i="1"/>
  <c r="R147" i="1"/>
  <c r="L145" i="1"/>
  <c r="G145" i="1"/>
  <c r="AA145" i="1"/>
  <c r="Q145" i="1"/>
  <c r="T145" i="1"/>
  <c r="X145" i="1"/>
  <c r="M145" i="1"/>
  <c r="W145" i="1"/>
  <c r="AU145" i="1"/>
  <c r="AV145" i="1"/>
  <c r="AW145" i="1"/>
  <c r="AX145" i="1"/>
  <c r="AY145" i="1"/>
  <c r="AZ145" i="1"/>
  <c r="AS145" i="1"/>
  <c r="AT145" i="1"/>
  <c r="AO145" i="1"/>
  <c r="AP145" i="1"/>
  <c r="AQ145" i="1"/>
  <c r="AH145" i="1"/>
  <c r="AI145" i="1"/>
  <c r="AJ145" i="1"/>
  <c r="AK145" i="1"/>
  <c r="Z145" i="1"/>
  <c r="V145" i="1"/>
  <c r="U145" i="1"/>
  <c r="S145" i="1"/>
  <c r="R145" i="1"/>
  <c r="L143" i="1"/>
  <c r="G143" i="1"/>
  <c r="AA143" i="1"/>
  <c r="Q143" i="1"/>
  <c r="T143" i="1"/>
  <c r="X143" i="1"/>
  <c r="M143" i="1"/>
  <c r="W143" i="1"/>
  <c r="AU143" i="1"/>
  <c r="AV143" i="1"/>
  <c r="AW143" i="1"/>
  <c r="AX143" i="1"/>
  <c r="AY143" i="1"/>
  <c r="AZ143" i="1"/>
  <c r="AS143" i="1"/>
  <c r="AT143" i="1"/>
  <c r="AO143" i="1"/>
  <c r="AP143" i="1"/>
  <c r="AQ143" i="1"/>
  <c r="AH143" i="1"/>
  <c r="AI143" i="1"/>
  <c r="AJ143" i="1"/>
  <c r="AK143" i="1"/>
  <c r="Z143" i="1"/>
  <c r="V143" i="1"/>
  <c r="U143" i="1"/>
  <c r="S143" i="1"/>
  <c r="R143" i="1"/>
  <c r="L141" i="1"/>
  <c r="G141" i="1"/>
  <c r="AA141" i="1"/>
  <c r="Q141" i="1"/>
  <c r="T141" i="1"/>
  <c r="X141" i="1"/>
  <c r="M141" i="1"/>
  <c r="W141" i="1"/>
  <c r="AU141" i="1"/>
  <c r="AV141" i="1"/>
  <c r="AW141" i="1"/>
  <c r="AX141" i="1"/>
  <c r="AY141" i="1"/>
  <c r="AZ141" i="1"/>
  <c r="AS141" i="1"/>
  <c r="AT141" i="1"/>
  <c r="AO141" i="1"/>
  <c r="AP141" i="1"/>
  <c r="AQ141" i="1"/>
  <c r="AH141" i="1"/>
  <c r="AI141" i="1"/>
  <c r="AJ141" i="1"/>
  <c r="AK141" i="1"/>
  <c r="Z141" i="1"/>
  <c r="V141" i="1"/>
  <c r="U141" i="1"/>
  <c r="S141" i="1"/>
  <c r="R141" i="1"/>
  <c r="L139" i="1"/>
  <c r="G139" i="1"/>
  <c r="AA139" i="1"/>
  <c r="Q139" i="1"/>
  <c r="T139" i="1"/>
  <c r="X139" i="1"/>
  <c r="M139" i="1"/>
  <c r="W139" i="1"/>
  <c r="AU139" i="1"/>
  <c r="AV139" i="1"/>
  <c r="AW139" i="1"/>
  <c r="AX139" i="1"/>
  <c r="AY139" i="1"/>
  <c r="AZ139" i="1"/>
  <c r="AS139" i="1"/>
  <c r="AT139" i="1"/>
  <c r="AO139" i="1"/>
  <c r="AP139" i="1"/>
  <c r="AQ139" i="1"/>
  <c r="AH139" i="1"/>
  <c r="AI139" i="1"/>
  <c r="AJ139" i="1"/>
  <c r="AK139" i="1"/>
  <c r="Z139" i="1"/>
  <c r="V139" i="1"/>
  <c r="U139" i="1"/>
  <c r="S139" i="1"/>
  <c r="R139" i="1"/>
  <c r="L137" i="1"/>
  <c r="G137" i="1"/>
  <c r="AA137" i="1"/>
  <c r="Q137" i="1"/>
  <c r="T137" i="1"/>
  <c r="X137" i="1"/>
  <c r="M137" i="1"/>
  <c r="W137" i="1"/>
  <c r="AU137" i="1"/>
  <c r="AV137" i="1"/>
  <c r="AW137" i="1"/>
  <c r="AX137" i="1"/>
  <c r="AY137" i="1"/>
  <c r="AZ137" i="1"/>
  <c r="AS137" i="1"/>
  <c r="AT137" i="1"/>
  <c r="AO137" i="1"/>
  <c r="AP137" i="1"/>
  <c r="AQ137" i="1"/>
  <c r="AH137" i="1"/>
  <c r="AI137" i="1"/>
  <c r="AJ137" i="1"/>
  <c r="AK137" i="1"/>
  <c r="Z137" i="1"/>
  <c r="V137" i="1"/>
  <c r="U137" i="1"/>
  <c r="S137" i="1"/>
  <c r="R137" i="1"/>
  <c r="L135" i="1"/>
  <c r="G135" i="1"/>
  <c r="AA135" i="1"/>
  <c r="Q135" i="1"/>
  <c r="T135" i="1"/>
  <c r="X135" i="1"/>
  <c r="M135" i="1"/>
  <c r="W135" i="1"/>
  <c r="AU135" i="1"/>
  <c r="AV135" i="1"/>
  <c r="AW135" i="1"/>
  <c r="AX135" i="1"/>
  <c r="AY135" i="1"/>
  <c r="AZ135" i="1"/>
  <c r="AS135" i="1"/>
  <c r="AT135" i="1"/>
  <c r="AO135" i="1"/>
  <c r="AP135" i="1"/>
  <c r="AQ135" i="1"/>
  <c r="AH135" i="1"/>
  <c r="AI135" i="1"/>
  <c r="AJ135" i="1"/>
  <c r="AK135" i="1"/>
  <c r="Z135" i="1"/>
  <c r="V135" i="1"/>
  <c r="U135" i="1"/>
  <c r="S135" i="1"/>
  <c r="R135" i="1"/>
  <c r="L133" i="1"/>
  <c r="G133" i="1"/>
  <c r="AA133" i="1"/>
  <c r="Q133" i="1"/>
  <c r="T133" i="1"/>
  <c r="X133" i="1"/>
  <c r="M133" i="1"/>
  <c r="W133" i="1"/>
  <c r="AU133" i="1"/>
  <c r="AV133" i="1"/>
  <c r="AW133" i="1"/>
  <c r="AX133" i="1"/>
  <c r="AY133" i="1"/>
  <c r="AZ133" i="1"/>
  <c r="AS133" i="1"/>
  <c r="AT133" i="1"/>
  <c r="AO133" i="1"/>
  <c r="AP133" i="1"/>
  <c r="AQ133" i="1"/>
  <c r="AH133" i="1"/>
  <c r="AI133" i="1"/>
  <c r="AJ133" i="1"/>
  <c r="AK133" i="1"/>
  <c r="Z133" i="1"/>
  <c r="V133" i="1"/>
  <c r="U133" i="1"/>
  <c r="S133" i="1"/>
  <c r="R133" i="1"/>
  <c r="L131" i="1"/>
  <c r="G131" i="1"/>
  <c r="AA131" i="1"/>
  <c r="Q131" i="1"/>
  <c r="T131" i="1"/>
  <c r="X131" i="1"/>
  <c r="M131" i="1"/>
  <c r="W131" i="1"/>
  <c r="AU131" i="1"/>
  <c r="AV131" i="1"/>
  <c r="AW131" i="1"/>
  <c r="AX131" i="1"/>
  <c r="AY131" i="1"/>
  <c r="AZ131" i="1"/>
  <c r="AS131" i="1"/>
  <c r="AT131" i="1"/>
  <c r="AO131" i="1"/>
  <c r="AP131" i="1"/>
  <c r="AQ131" i="1"/>
  <c r="AH131" i="1"/>
  <c r="AI131" i="1"/>
  <c r="AJ131" i="1"/>
  <c r="AK131" i="1"/>
  <c r="Z131" i="1"/>
  <c r="V131" i="1"/>
  <c r="U131" i="1"/>
  <c r="S131" i="1"/>
  <c r="R131" i="1"/>
  <c r="L129" i="1"/>
  <c r="G129" i="1"/>
  <c r="AA129" i="1"/>
  <c r="Q129" i="1"/>
  <c r="T129" i="1"/>
  <c r="X129" i="1"/>
  <c r="M129" i="1"/>
  <c r="W129" i="1"/>
  <c r="AU129" i="1"/>
  <c r="AV129" i="1"/>
  <c r="AW129" i="1"/>
  <c r="AX129" i="1"/>
  <c r="AY129" i="1"/>
  <c r="AZ129" i="1"/>
  <c r="AS129" i="1"/>
  <c r="AT129" i="1"/>
  <c r="AO129" i="1"/>
  <c r="AP129" i="1"/>
  <c r="AQ129" i="1"/>
  <c r="AH129" i="1"/>
  <c r="AI129" i="1"/>
  <c r="AJ129" i="1"/>
  <c r="AK129" i="1"/>
  <c r="Z129" i="1"/>
  <c r="V129" i="1"/>
  <c r="U129" i="1"/>
  <c r="S129" i="1"/>
  <c r="R129" i="1"/>
  <c r="L127" i="1"/>
  <c r="G127" i="1"/>
  <c r="AA127" i="1"/>
  <c r="Q127" i="1"/>
  <c r="T127" i="1"/>
  <c r="X127" i="1"/>
  <c r="M127" i="1"/>
  <c r="W127" i="1"/>
  <c r="AU127" i="1"/>
  <c r="AV127" i="1"/>
  <c r="AW127" i="1"/>
  <c r="AX127" i="1"/>
  <c r="AY127" i="1"/>
  <c r="AZ127" i="1"/>
  <c r="AS127" i="1"/>
  <c r="AT127" i="1"/>
  <c r="AO127" i="1"/>
  <c r="AP127" i="1"/>
  <c r="AQ127" i="1"/>
  <c r="AH127" i="1"/>
  <c r="AI127" i="1"/>
  <c r="AJ127" i="1"/>
  <c r="AK127" i="1"/>
  <c r="Z127" i="1"/>
  <c r="V127" i="1"/>
  <c r="U127" i="1"/>
  <c r="S127" i="1"/>
  <c r="R127" i="1"/>
  <c r="L125" i="1"/>
  <c r="G125" i="1"/>
  <c r="AA125" i="1"/>
  <c r="Q125" i="1"/>
  <c r="T125" i="1"/>
  <c r="X125" i="1"/>
  <c r="M125" i="1"/>
  <c r="W125" i="1"/>
  <c r="AU125" i="1"/>
  <c r="AV125" i="1"/>
  <c r="AW125" i="1"/>
  <c r="AX125" i="1"/>
  <c r="AY125" i="1"/>
  <c r="AZ125" i="1"/>
  <c r="AS125" i="1"/>
  <c r="AT125" i="1"/>
  <c r="AO125" i="1"/>
  <c r="AP125" i="1"/>
  <c r="AQ125" i="1"/>
  <c r="AH125" i="1"/>
  <c r="AI125" i="1"/>
  <c r="AJ125" i="1"/>
  <c r="AK125" i="1"/>
  <c r="Z125" i="1"/>
  <c r="V125" i="1"/>
  <c r="U125" i="1"/>
  <c r="S125" i="1"/>
  <c r="R125" i="1"/>
  <c r="L123" i="1"/>
  <c r="G123" i="1"/>
  <c r="AA123" i="1"/>
  <c r="Q123" i="1"/>
  <c r="T123" i="1"/>
  <c r="X123" i="1"/>
  <c r="M123" i="1"/>
  <c r="W123" i="1"/>
  <c r="AU123" i="1"/>
  <c r="AV123" i="1"/>
  <c r="AW123" i="1"/>
  <c r="AX123" i="1"/>
  <c r="AY123" i="1"/>
  <c r="AZ123" i="1"/>
  <c r="AS123" i="1"/>
  <c r="AT123" i="1"/>
  <c r="AO123" i="1"/>
  <c r="AP123" i="1"/>
  <c r="AQ123" i="1"/>
  <c r="AH123" i="1"/>
  <c r="AI123" i="1"/>
  <c r="AJ123" i="1"/>
  <c r="AK123" i="1"/>
  <c r="Z123" i="1"/>
  <c r="V123" i="1"/>
  <c r="U123" i="1"/>
  <c r="S123" i="1"/>
  <c r="R123" i="1"/>
  <c r="L121" i="1"/>
  <c r="G121" i="1"/>
  <c r="AA121" i="1"/>
  <c r="Q121" i="1"/>
  <c r="T121" i="1"/>
  <c r="X121" i="1"/>
  <c r="M121" i="1"/>
  <c r="W121" i="1"/>
  <c r="AU121" i="1"/>
  <c r="AV121" i="1"/>
  <c r="AW121" i="1"/>
  <c r="AX121" i="1"/>
  <c r="AY121" i="1"/>
  <c r="AZ121" i="1"/>
  <c r="AS121" i="1"/>
  <c r="AT121" i="1"/>
  <c r="AO121" i="1"/>
  <c r="AP121" i="1"/>
  <c r="AQ121" i="1"/>
  <c r="AH121" i="1"/>
  <c r="AI121" i="1"/>
  <c r="AJ121" i="1"/>
  <c r="AK121" i="1"/>
  <c r="Z121" i="1"/>
  <c r="V121" i="1"/>
  <c r="U121" i="1"/>
  <c r="S121" i="1"/>
  <c r="R121" i="1"/>
  <c r="L119" i="1"/>
  <c r="G119" i="1"/>
  <c r="AA119" i="1"/>
  <c r="Q119" i="1"/>
  <c r="T119" i="1"/>
  <c r="X119" i="1"/>
  <c r="M119" i="1"/>
  <c r="W119" i="1"/>
  <c r="AU119" i="1"/>
  <c r="AV119" i="1"/>
  <c r="AW119" i="1"/>
  <c r="AX119" i="1"/>
  <c r="AY119" i="1"/>
  <c r="AZ119" i="1"/>
  <c r="AS119" i="1"/>
  <c r="AT119" i="1"/>
  <c r="AO119" i="1"/>
  <c r="AP119" i="1"/>
  <c r="AQ119" i="1"/>
  <c r="AH119" i="1"/>
  <c r="AI119" i="1"/>
  <c r="AJ119" i="1"/>
  <c r="AK119" i="1"/>
  <c r="Z119" i="1"/>
  <c r="V119" i="1"/>
  <c r="U119" i="1"/>
  <c r="S119" i="1"/>
  <c r="R119" i="1"/>
  <c r="L117" i="1"/>
  <c r="G117" i="1"/>
  <c r="AA117" i="1"/>
  <c r="Q117" i="1"/>
  <c r="T117" i="1"/>
  <c r="X117" i="1"/>
  <c r="M117" i="1"/>
  <c r="W117" i="1"/>
  <c r="AU117" i="1"/>
  <c r="AV117" i="1"/>
  <c r="AW117" i="1"/>
  <c r="AX117" i="1"/>
  <c r="AY117" i="1"/>
  <c r="AZ117" i="1"/>
  <c r="AS117" i="1"/>
  <c r="AT117" i="1"/>
  <c r="AO117" i="1"/>
  <c r="AP117" i="1"/>
  <c r="AQ117" i="1"/>
  <c r="AH117" i="1"/>
  <c r="AI117" i="1"/>
  <c r="AJ117" i="1"/>
  <c r="AK117" i="1"/>
  <c r="Z117" i="1"/>
  <c r="V117" i="1"/>
  <c r="U117" i="1"/>
  <c r="S117" i="1"/>
  <c r="R117" i="1"/>
  <c r="L115" i="1"/>
  <c r="G115" i="1"/>
  <c r="AA115" i="1"/>
  <c r="Q115" i="1"/>
  <c r="T115" i="1"/>
  <c r="X115" i="1"/>
  <c r="M115" i="1"/>
  <c r="W115" i="1"/>
  <c r="AU115" i="1"/>
  <c r="AV115" i="1"/>
  <c r="AW115" i="1"/>
  <c r="AX115" i="1"/>
  <c r="AY115" i="1"/>
  <c r="AZ115" i="1"/>
  <c r="AS115" i="1"/>
  <c r="AT115" i="1"/>
  <c r="AO115" i="1"/>
  <c r="AP115" i="1"/>
  <c r="AQ115" i="1"/>
  <c r="AH115" i="1"/>
  <c r="AI115" i="1"/>
  <c r="AJ115" i="1"/>
  <c r="AK115" i="1"/>
  <c r="Z115" i="1"/>
  <c r="V115" i="1"/>
  <c r="U115" i="1"/>
  <c r="S115" i="1"/>
  <c r="R115" i="1"/>
  <c r="L113" i="1"/>
  <c r="G113" i="1"/>
  <c r="AA113" i="1"/>
  <c r="Q113" i="1"/>
  <c r="T113" i="1"/>
  <c r="X113" i="1"/>
  <c r="M113" i="1"/>
  <c r="W113" i="1"/>
  <c r="AU113" i="1"/>
  <c r="AV113" i="1"/>
  <c r="AW113" i="1"/>
  <c r="AX113" i="1"/>
  <c r="AY113" i="1"/>
  <c r="AZ113" i="1"/>
  <c r="AS113" i="1"/>
  <c r="AT113" i="1"/>
  <c r="AO113" i="1"/>
  <c r="AP113" i="1"/>
  <c r="AQ113" i="1"/>
  <c r="AH113" i="1"/>
  <c r="AI113" i="1"/>
  <c r="AJ113" i="1"/>
  <c r="AK113" i="1"/>
  <c r="Z113" i="1"/>
  <c r="V113" i="1"/>
  <c r="U113" i="1"/>
  <c r="S113" i="1"/>
  <c r="R113" i="1"/>
  <c r="L111" i="1"/>
  <c r="G111" i="1"/>
  <c r="AA111" i="1"/>
  <c r="Q111" i="1"/>
  <c r="T111" i="1"/>
  <c r="X111" i="1"/>
  <c r="M111" i="1"/>
  <c r="W111" i="1"/>
  <c r="AU111" i="1"/>
  <c r="AV111" i="1"/>
  <c r="AW111" i="1"/>
  <c r="AX111" i="1"/>
  <c r="AY111" i="1"/>
  <c r="AZ111" i="1"/>
  <c r="AS111" i="1"/>
  <c r="AT111" i="1"/>
  <c r="AO111" i="1"/>
  <c r="AP111" i="1"/>
  <c r="AQ111" i="1"/>
  <c r="AH111" i="1"/>
  <c r="AI111" i="1"/>
  <c r="AJ111" i="1"/>
  <c r="AK111" i="1"/>
  <c r="Z111" i="1"/>
  <c r="V111" i="1"/>
  <c r="U111" i="1"/>
  <c r="S111" i="1"/>
  <c r="R111" i="1"/>
  <c r="L109" i="1"/>
  <c r="G109" i="1"/>
  <c r="AA109" i="1"/>
  <c r="Q109" i="1"/>
  <c r="T109" i="1"/>
  <c r="X109" i="1"/>
  <c r="M109" i="1"/>
  <c r="W109" i="1"/>
  <c r="AU109" i="1"/>
  <c r="AV109" i="1"/>
  <c r="AW109" i="1"/>
  <c r="AX109" i="1"/>
  <c r="AY109" i="1"/>
  <c r="AZ109" i="1"/>
  <c r="AS109" i="1"/>
  <c r="AT109" i="1"/>
  <c r="AO109" i="1"/>
  <c r="AP109" i="1"/>
  <c r="AQ109" i="1"/>
  <c r="AH109" i="1"/>
  <c r="AI109" i="1"/>
  <c r="AJ109" i="1"/>
  <c r="AK109" i="1"/>
  <c r="Z109" i="1"/>
  <c r="V109" i="1"/>
  <c r="U109" i="1"/>
  <c r="S109" i="1"/>
  <c r="R109" i="1"/>
  <c r="L107" i="1"/>
  <c r="G107" i="1"/>
  <c r="AA107" i="1"/>
  <c r="Q107" i="1"/>
  <c r="T107" i="1"/>
  <c r="X107" i="1"/>
  <c r="M107" i="1"/>
  <c r="W107" i="1"/>
  <c r="AU107" i="1"/>
  <c r="AV107" i="1"/>
  <c r="AW107" i="1"/>
  <c r="AX107" i="1"/>
  <c r="AY107" i="1"/>
  <c r="AZ107" i="1"/>
  <c r="AS107" i="1"/>
  <c r="AT107" i="1"/>
  <c r="AO107" i="1"/>
  <c r="AP107" i="1"/>
  <c r="AQ107" i="1"/>
  <c r="AH107" i="1"/>
  <c r="AI107" i="1"/>
  <c r="AJ107" i="1"/>
  <c r="AK107" i="1"/>
  <c r="Z107" i="1"/>
  <c r="V107" i="1"/>
  <c r="U107" i="1"/>
  <c r="S107" i="1"/>
  <c r="R107" i="1"/>
  <c r="L105" i="1"/>
  <c r="G105" i="1"/>
  <c r="AA105" i="1"/>
  <c r="Q105" i="1"/>
  <c r="T105" i="1"/>
  <c r="X105" i="1"/>
  <c r="M105" i="1"/>
  <c r="W105" i="1"/>
  <c r="AU105" i="1"/>
  <c r="AV105" i="1"/>
  <c r="AW105" i="1"/>
  <c r="AX105" i="1"/>
  <c r="AY105" i="1"/>
  <c r="AZ105" i="1"/>
  <c r="AS105" i="1"/>
  <c r="AT105" i="1"/>
  <c r="AO105" i="1"/>
  <c r="AP105" i="1"/>
  <c r="AQ105" i="1"/>
  <c r="AH105" i="1"/>
  <c r="AI105" i="1"/>
  <c r="AJ105" i="1"/>
  <c r="AK105" i="1"/>
  <c r="Z105" i="1"/>
  <c r="V105" i="1"/>
  <c r="U105" i="1"/>
  <c r="S105" i="1"/>
  <c r="R105" i="1"/>
  <c r="L103" i="1"/>
  <c r="G103" i="1"/>
  <c r="AA103" i="1"/>
  <c r="Q103" i="1"/>
  <c r="T103" i="1"/>
  <c r="X103" i="1"/>
  <c r="M103" i="1"/>
  <c r="W103" i="1"/>
  <c r="AU103" i="1"/>
  <c r="AV103" i="1"/>
  <c r="AW103" i="1"/>
  <c r="AX103" i="1"/>
  <c r="AY103" i="1"/>
  <c r="AZ103" i="1"/>
  <c r="AS103" i="1"/>
  <c r="AT103" i="1"/>
  <c r="AO103" i="1"/>
  <c r="AP103" i="1"/>
  <c r="AQ103" i="1"/>
  <c r="AH103" i="1"/>
  <c r="AI103" i="1"/>
  <c r="AJ103" i="1"/>
  <c r="AK103" i="1"/>
  <c r="Z103" i="1"/>
  <c r="V103" i="1"/>
  <c r="U103" i="1"/>
  <c r="S103" i="1"/>
  <c r="R103" i="1"/>
  <c r="L101" i="1"/>
  <c r="G101" i="1"/>
  <c r="AA101" i="1"/>
  <c r="Q101" i="1"/>
  <c r="T101" i="1"/>
  <c r="X101" i="1"/>
  <c r="M101" i="1"/>
  <c r="W101" i="1"/>
  <c r="AU101" i="1"/>
  <c r="AV101" i="1"/>
  <c r="AW101" i="1"/>
  <c r="AX101" i="1"/>
  <c r="AY101" i="1"/>
  <c r="AZ101" i="1"/>
  <c r="AS101" i="1"/>
  <c r="AT101" i="1"/>
  <c r="AO101" i="1"/>
  <c r="AP101" i="1"/>
  <c r="AQ101" i="1"/>
  <c r="AH101" i="1"/>
  <c r="AI101" i="1"/>
  <c r="AJ101" i="1"/>
  <c r="AK101" i="1"/>
  <c r="Z101" i="1"/>
  <c r="V101" i="1"/>
  <c r="U101" i="1"/>
  <c r="S101" i="1"/>
  <c r="R101" i="1"/>
  <c r="L95" i="1"/>
  <c r="G95" i="1"/>
  <c r="AA95" i="1"/>
  <c r="Q95" i="1"/>
  <c r="T95" i="1"/>
  <c r="X95" i="1"/>
  <c r="M95" i="1"/>
  <c r="W95" i="1"/>
  <c r="AU95" i="1"/>
  <c r="AV95" i="1"/>
  <c r="AW95" i="1"/>
  <c r="AX95" i="1"/>
  <c r="AY95" i="1"/>
  <c r="AZ95" i="1"/>
  <c r="AS95" i="1"/>
  <c r="AT95" i="1"/>
  <c r="AO95" i="1"/>
  <c r="AP95" i="1"/>
  <c r="AQ95" i="1"/>
  <c r="AH95" i="1"/>
  <c r="AI95" i="1"/>
  <c r="AJ95" i="1"/>
  <c r="AK95" i="1"/>
  <c r="Z95" i="1"/>
  <c r="V95" i="1"/>
  <c r="U95" i="1"/>
  <c r="S95" i="1"/>
  <c r="R95" i="1"/>
  <c r="L93" i="1"/>
  <c r="G93" i="1"/>
  <c r="AA93" i="1"/>
  <c r="Q93" i="1"/>
  <c r="T93" i="1"/>
  <c r="X93" i="1"/>
  <c r="M93" i="1"/>
  <c r="W93" i="1"/>
  <c r="AU93" i="1"/>
  <c r="AV93" i="1"/>
  <c r="AW93" i="1"/>
  <c r="AX93" i="1"/>
  <c r="AY93" i="1"/>
  <c r="AZ93" i="1"/>
  <c r="AS93" i="1"/>
  <c r="AT93" i="1"/>
  <c r="AO93" i="1"/>
  <c r="AP93" i="1"/>
  <c r="AQ93" i="1"/>
  <c r="AH93" i="1"/>
  <c r="AI93" i="1"/>
  <c r="AJ93" i="1"/>
  <c r="AK93" i="1"/>
  <c r="Z93" i="1"/>
  <c r="V93" i="1"/>
  <c r="U93" i="1"/>
  <c r="S93" i="1"/>
  <c r="R93" i="1"/>
  <c r="L91" i="1"/>
  <c r="G91" i="1"/>
  <c r="AA91" i="1"/>
  <c r="Q91" i="1"/>
  <c r="T91" i="1"/>
  <c r="X91" i="1"/>
  <c r="M91" i="1"/>
  <c r="W91" i="1"/>
  <c r="AU91" i="1"/>
  <c r="AV91" i="1"/>
  <c r="AW91" i="1"/>
  <c r="AX91" i="1"/>
  <c r="AY91" i="1"/>
  <c r="AZ91" i="1"/>
  <c r="AS91" i="1"/>
  <c r="AT91" i="1"/>
  <c r="AO91" i="1"/>
  <c r="AP91" i="1"/>
  <c r="AQ91" i="1"/>
  <c r="AH91" i="1"/>
  <c r="AI91" i="1"/>
  <c r="AJ91" i="1"/>
  <c r="AK91" i="1"/>
  <c r="Z91" i="1"/>
  <c r="V91" i="1"/>
  <c r="U91" i="1"/>
  <c r="S91" i="1"/>
  <c r="R91" i="1"/>
  <c r="L97" i="1"/>
  <c r="G97" i="1"/>
  <c r="AA97" i="1"/>
  <c r="Q97" i="1"/>
  <c r="T97" i="1"/>
  <c r="X97" i="1"/>
  <c r="M97" i="1"/>
  <c r="W97" i="1"/>
  <c r="AU97" i="1"/>
  <c r="AV97" i="1"/>
  <c r="AW97" i="1"/>
  <c r="AX97" i="1"/>
  <c r="AY97" i="1"/>
  <c r="AZ97" i="1"/>
  <c r="AS97" i="1"/>
  <c r="AT97" i="1"/>
  <c r="AO97" i="1"/>
  <c r="AP97" i="1"/>
  <c r="AQ97" i="1"/>
  <c r="AH97" i="1"/>
  <c r="AI97" i="1"/>
  <c r="AJ97" i="1"/>
  <c r="AK97" i="1"/>
  <c r="Z97" i="1"/>
  <c r="V97" i="1"/>
  <c r="U97" i="1"/>
  <c r="S97" i="1"/>
  <c r="R97" i="1"/>
  <c r="L99" i="1"/>
  <c r="G99" i="1"/>
  <c r="AA99" i="1"/>
  <c r="Q99" i="1"/>
  <c r="T99" i="1"/>
  <c r="X99" i="1"/>
  <c r="M99" i="1"/>
  <c r="W99" i="1"/>
  <c r="AU99" i="1"/>
  <c r="AV99" i="1"/>
  <c r="AW99" i="1"/>
  <c r="AX99" i="1"/>
  <c r="AY99" i="1"/>
  <c r="AZ99" i="1"/>
  <c r="AS99" i="1"/>
  <c r="AT99" i="1"/>
  <c r="AO99" i="1"/>
  <c r="AP99" i="1"/>
  <c r="AQ99" i="1"/>
  <c r="AH99" i="1"/>
  <c r="AI99" i="1"/>
  <c r="AJ99" i="1"/>
  <c r="AK99" i="1"/>
  <c r="Z99" i="1"/>
  <c r="V99" i="1"/>
  <c r="U99" i="1"/>
  <c r="S99" i="1"/>
  <c r="R99" i="1"/>
  <c r="L81" i="1"/>
  <c r="G81" i="1"/>
  <c r="AA81" i="1"/>
  <c r="Q81" i="1"/>
  <c r="T81" i="1"/>
  <c r="X81" i="1"/>
  <c r="M81" i="1"/>
  <c r="W81" i="1"/>
  <c r="AU81" i="1"/>
  <c r="AV81" i="1"/>
  <c r="AW81" i="1"/>
  <c r="AX81" i="1"/>
  <c r="AY81" i="1"/>
  <c r="AZ81" i="1"/>
  <c r="AS81" i="1"/>
  <c r="AT81" i="1"/>
  <c r="AO81" i="1"/>
  <c r="AP81" i="1"/>
  <c r="AQ81" i="1"/>
  <c r="AH81" i="1"/>
  <c r="AI81" i="1"/>
  <c r="AJ81" i="1"/>
  <c r="AK81" i="1"/>
  <c r="Z81" i="1"/>
  <c r="V81" i="1"/>
  <c r="U81" i="1"/>
  <c r="S81" i="1"/>
  <c r="R81" i="1"/>
  <c r="L79" i="1"/>
  <c r="G79" i="1"/>
  <c r="AA79" i="1"/>
  <c r="Q79" i="1"/>
  <c r="T79" i="1"/>
  <c r="X79" i="1"/>
  <c r="M79" i="1"/>
  <c r="W79" i="1"/>
  <c r="AU79" i="1"/>
  <c r="AV79" i="1"/>
  <c r="AW79" i="1"/>
  <c r="AX79" i="1"/>
  <c r="AY79" i="1"/>
  <c r="AZ79" i="1"/>
  <c r="AS79" i="1"/>
  <c r="AT79" i="1"/>
  <c r="AO79" i="1"/>
  <c r="AP79" i="1"/>
  <c r="AQ79" i="1"/>
  <c r="AH79" i="1"/>
  <c r="AI79" i="1"/>
  <c r="AJ79" i="1"/>
  <c r="AK79" i="1"/>
  <c r="Z79" i="1"/>
  <c r="V79" i="1"/>
  <c r="U79" i="1"/>
  <c r="S79" i="1"/>
  <c r="R79" i="1"/>
  <c r="L77" i="1"/>
  <c r="G77" i="1"/>
  <c r="AA77" i="1"/>
  <c r="Q77" i="1"/>
  <c r="T77" i="1"/>
  <c r="X77" i="1"/>
  <c r="M77" i="1"/>
  <c r="W77" i="1"/>
  <c r="AU77" i="1"/>
  <c r="AV77" i="1"/>
  <c r="AW77" i="1"/>
  <c r="AX77" i="1"/>
  <c r="AY77" i="1"/>
  <c r="AZ77" i="1"/>
  <c r="AS77" i="1"/>
  <c r="AT77" i="1"/>
  <c r="AO77" i="1"/>
  <c r="AP77" i="1"/>
  <c r="AQ77" i="1"/>
  <c r="AH77" i="1"/>
  <c r="AI77" i="1"/>
  <c r="AJ77" i="1"/>
  <c r="AK77" i="1"/>
  <c r="Z77" i="1"/>
  <c r="V77" i="1"/>
  <c r="U77" i="1"/>
  <c r="S77" i="1"/>
  <c r="R77" i="1"/>
  <c r="L89" i="1"/>
  <c r="G89" i="1"/>
  <c r="AA89" i="1"/>
  <c r="Q89" i="1"/>
  <c r="T89" i="1"/>
  <c r="X89" i="1"/>
  <c r="M89" i="1"/>
  <c r="W89" i="1"/>
  <c r="AU89" i="1"/>
  <c r="AV89" i="1"/>
  <c r="AW89" i="1"/>
  <c r="AX89" i="1"/>
  <c r="AY89" i="1"/>
  <c r="AZ89" i="1"/>
  <c r="AS89" i="1"/>
  <c r="AT89" i="1"/>
  <c r="AO89" i="1"/>
  <c r="AP89" i="1"/>
  <c r="AQ89" i="1"/>
  <c r="AH89" i="1"/>
  <c r="AI89" i="1"/>
  <c r="AJ89" i="1"/>
  <c r="AK89" i="1"/>
  <c r="Z89" i="1"/>
  <c r="V89" i="1"/>
  <c r="U89" i="1"/>
  <c r="S89" i="1"/>
  <c r="R89" i="1"/>
  <c r="L87" i="1"/>
  <c r="G87" i="1"/>
  <c r="AA87" i="1"/>
  <c r="Q87" i="1"/>
  <c r="T87" i="1"/>
  <c r="X87" i="1"/>
  <c r="M87" i="1"/>
  <c r="W87" i="1"/>
  <c r="AU87" i="1"/>
  <c r="AV87" i="1"/>
  <c r="AW87" i="1"/>
  <c r="AX87" i="1"/>
  <c r="AY87" i="1"/>
  <c r="AZ87" i="1"/>
  <c r="AS87" i="1"/>
  <c r="AT87" i="1"/>
  <c r="AO87" i="1"/>
  <c r="AP87" i="1"/>
  <c r="AQ87" i="1"/>
  <c r="AH87" i="1"/>
  <c r="AI87" i="1"/>
  <c r="AJ87" i="1"/>
  <c r="AK87" i="1"/>
  <c r="Z87" i="1"/>
  <c r="V87" i="1"/>
  <c r="U87" i="1"/>
  <c r="S87" i="1"/>
  <c r="R87" i="1"/>
  <c r="L83" i="1"/>
  <c r="G83" i="1"/>
  <c r="AA83" i="1"/>
  <c r="Q83" i="1"/>
  <c r="T83" i="1"/>
  <c r="X83" i="1"/>
  <c r="M83" i="1"/>
  <c r="W83" i="1"/>
  <c r="AU83" i="1"/>
  <c r="AV83" i="1"/>
  <c r="AW83" i="1"/>
  <c r="AX83" i="1"/>
  <c r="AY83" i="1"/>
  <c r="AZ83" i="1"/>
  <c r="AS83" i="1"/>
  <c r="AT83" i="1"/>
  <c r="AO83" i="1"/>
  <c r="AP83" i="1"/>
  <c r="AQ83" i="1"/>
  <c r="AH83" i="1"/>
  <c r="AI83" i="1"/>
  <c r="AJ83" i="1"/>
  <c r="AK83" i="1"/>
  <c r="Z83" i="1"/>
  <c r="V83" i="1"/>
  <c r="U83" i="1"/>
  <c r="S83" i="1"/>
  <c r="R83" i="1"/>
  <c r="L85" i="1"/>
  <c r="G85" i="1"/>
  <c r="AA85" i="1"/>
  <c r="Q85" i="1"/>
  <c r="T85" i="1"/>
  <c r="X85" i="1"/>
  <c r="M85" i="1"/>
  <c r="W85" i="1"/>
  <c r="AU85" i="1"/>
  <c r="AV85" i="1"/>
  <c r="AW85" i="1"/>
  <c r="AX85" i="1"/>
  <c r="AY85" i="1"/>
  <c r="AZ85" i="1"/>
  <c r="AS85" i="1"/>
  <c r="AT85" i="1"/>
  <c r="AO85" i="1"/>
  <c r="AP85" i="1"/>
  <c r="AQ85" i="1"/>
  <c r="AH85" i="1"/>
  <c r="AI85" i="1"/>
  <c r="AJ85" i="1"/>
  <c r="AK85" i="1"/>
  <c r="Z85" i="1"/>
  <c r="V85" i="1"/>
  <c r="U85" i="1"/>
  <c r="S85" i="1"/>
  <c r="R85" i="1"/>
  <c r="L75" i="1"/>
  <c r="G75" i="1"/>
  <c r="AA75" i="1"/>
  <c r="Q75" i="1"/>
  <c r="T75" i="1"/>
  <c r="X75" i="1"/>
  <c r="M75" i="1"/>
  <c r="W75" i="1"/>
  <c r="AU75" i="1"/>
  <c r="AV75" i="1"/>
  <c r="AW75" i="1"/>
  <c r="AX75" i="1"/>
  <c r="AY75" i="1"/>
  <c r="AZ75" i="1"/>
  <c r="AS75" i="1"/>
  <c r="AT75" i="1"/>
  <c r="AO75" i="1"/>
  <c r="AP75" i="1"/>
  <c r="AQ75" i="1"/>
  <c r="AH75" i="1"/>
  <c r="AI75" i="1"/>
  <c r="AJ75" i="1"/>
  <c r="AK75" i="1"/>
  <c r="Z75" i="1"/>
  <c r="V75" i="1"/>
  <c r="U75" i="1"/>
  <c r="S75" i="1"/>
  <c r="R75" i="1"/>
  <c r="L73" i="1"/>
  <c r="G73" i="1"/>
  <c r="AA73" i="1"/>
  <c r="Q73" i="1"/>
  <c r="T73" i="1"/>
  <c r="X73" i="1"/>
  <c r="M73" i="1"/>
  <c r="W73" i="1"/>
  <c r="AU73" i="1"/>
  <c r="AV73" i="1"/>
  <c r="AW73" i="1"/>
  <c r="AX73" i="1"/>
  <c r="AY73" i="1"/>
  <c r="AZ73" i="1"/>
  <c r="AS73" i="1"/>
  <c r="AT73" i="1"/>
  <c r="AO73" i="1"/>
  <c r="AP73" i="1"/>
  <c r="AQ73" i="1"/>
  <c r="AH73" i="1"/>
  <c r="AI73" i="1"/>
  <c r="AJ73" i="1"/>
  <c r="AK73" i="1"/>
  <c r="Z73" i="1"/>
  <c r="V73" i="1"/>
  <c r="U73" i="1"/>
  <c r="S73" i="1"/>
  <c r="R73" i="1"/>
  <c r="L71" i="1"/>
  <c r="G71" i="1"/>
  <c r="AA71" i="1"/>
  <c r="Q71" i="1"/>
  <c r="T71" i="1"/>
  <c r="X71" i="1"/>
  <c r="M71" i="1"/>
  <c r="W71" i="1"/>
  <c r="AU71" i="1"/>
  <c r="AV71" i="1"/>
  <c r="AW71" i="1"/>
  <c r="AX71" i="1"/>
  <c r="AY71" i="1"/>
  <c r="AZ71" i="1"/>
  <c r="AS71" i="1"/>
  <c r="AT71" i="1"/>
  <c r="AO71" i="1"/>
  <c r="AP71" i="1"/>
  <c r="AQ71" i="1"/>
  <c r="AH71" i="1"/>
  <c r="AI71" i="1"/>
  <c r="AJ71" i="1"/>
  <c r="AK71" i="1"/>
  <c r="Z71" i="1"/>
  <c r="V71" i="1"/>
  <c r="U71" i="1"/>
  <c r="S71" i="1"/>
  <c r="R71" i="1"/>
  <c r="L69" i="1"/>
  <c r="G69" i="1"/>
  <c r="AA69" i="1"/>
  <c r="Q69" i="1"/>
  <c r="T69" i="1"/>
  <c r="X69" i="1"/>
  <c r="M69" i="1"/>
  <c r="W69" i="1"/>
  <c r="AU69" i="1"/>
  <c r="AV69" i="1"/>
  <c r="AW69" i="1"/>
  <c r="AX69" i="1"/>
  <c r="AY69" i="1"/>
  <c r="AZ69" i="1"/>
  <c r="AS69" i="1"/>
  <c r="AT69" i="1"/>
  <c r="AO69" i="1"/>
  <c r="AP69" i="1"/>
  <c r="AQ69" i="1"/>
  <c r="AH69" i="1"/>
  <c r="AI69" i="1"/>
  <c r="AJ69" i="1"/>
  <c r="AK69" i="1"/>
  <c r="Z69" i="1"/>
  <c r="V69" i="1"/>
  <c r="U69" i="1"/>
  <c r="S69" i="1"/>
  <c r="R69" i="1"/>
  <c r="L67" i="1"/>
  <c r="G67" i="1"/>
  <c r="AA67" i="1"/>
  <c r="Q67" i="1"/>
  <c r="T67" i="1"/>
  <c r="X67" i="1"/>
  <c r="M67" i="1"/>
  <c r="W67" i="1"/>
  <c r="AU67" i="1"/>
  <c r="AV67" i="1"/>
  <c r="AW67" i="1"/>
  <c r="AX67" i="1"/>
  <c r="AY67" i="1"/>
  <c r="AZ67" i="1"/>
  <c r="AS67" i="1"/>
  <c r="AT67" i="1"/>
  <c r="AO67" i="1"/>
  <c r="AP67" i="1"/>
  <c r="AQ67" i="1"/>
  <c r="AH67" i="1"/>
  <c r="AI67" i="1"/>
  <c r="AJ67" i="1"/>
  <c r="AK67" i="1"/>
  <c r="Z67" i="1"/>
  <c r="V67" i="1"/>
  <c r="U67" i="1"/>
  <c r="S67" i="1"/>
  <c r="R67" i="1"/>
  <c r="L65" i="1"/>
  <c r="G65" i="1"/>
  <c r="AA65" i="1"/>
  <c r="Q65" i="1"/>
  <c r="T65" i="1"/>
  <c r="X65" i="1"/>
  <c r="M65" i="1"/>
  <c r="W65" i="1"/>
  <c r="AU65" i="1"/>
  <c r="AV65" i="1"/>
  <c r="AW65" i="1"/>
  <c r="AX65" i="1"/>
  <c r="AY65" i="1"/>
  <c r="AZ65" i="1"/>
  <c r="AS65" i="1"/>
  <c r="AT65" i="1"/>
  <c r="AO65" i="1"/>
  <c r="AP65" i="1"/>
  <c r="AQ65" i="1"/>
  <c r="AH65" i="1"/>
  <c r="AI65" i="1"/>
  <c r="AJ65" i="1"/>
  <c r="AK65" i="1"/>
  <c r="Z65" i="1"/>
  <c r="V65" i="1"/>
  <c r="U65" i="1"/>
  <c r="S65" i="1"/>
  <c r="R65" i="1"/>
  <c r="L63" i="1"/>
  <c r="G63" i="1"/>
  <c r="AA63" i="1"/>
  <c r="Q63" i="1"/>
  <c r="T63" i="1"/>
  <c r="X63" i="1"/>
  <c r="M63" i="1"/>
  <c r="W63" i="1"/>
  <c r="AU63" i="1"/>
  <c r="AV63" i="1"/>
  <c r="AW63" i="1"/>
  <c r="AX63" i="1"/>
  <c r="AY63" i="1"/>
  <c r="AZ63" i="1"/>
  <c r="AS63" i="1"/>
  <c r="AT63" i="1"/>
  <c r="AO63" i="1"/>
  <c r="AP63" i="1"/>
  <c r="AQ63" i="1"/>
  <c r="AH63" i="1"/>
  <c r="AI63" i="1"/>
  <c r="AJ63" i="1"/>
  <c r="AK63" i="1"/>
  <c r="Z63" i="1"/>
  <c r="V63" i="1"/>
  <c r="U63" i="1"/>
  <c r="S63" i="1"/>
  <c r="R63" i="1"/>
  <c r="L61" i="1"/>
  <c r="G61" i="1"/>
  <c r="AA61" i="1"/>
  <c r="Q61" i="1"/>
  <c r="T61" i="1"/>
  <c r="X61" i="1"/>
  <c r="M61" i="1"/>
  <c r="W61" i="1"/>
  <c r="AU61" i="1"/>
  <c r="AV61" i="1"/>
  <c r="AW61" i="1"/>
  <c r="AX61" i="1"/>
  <c r="AY61" i="1"/>
  <c r="AZ61" i="1"/>
  <c r="AS61" i="1"/>
  <c r="AT61" i="1"/>
  <c r="AO61" i="1"/>
  <c r="AP61" i="1"/>
  <c r="AQ61" i="1"/>
  <c r="AH61" i="1"/>
  <c r="AI61" i="1"/>
  <c r="AJ61" i="1"/>
  <c r="AK61" i="1"/>
  <c r="Z61" i="1"/>
  <c r="V61" i="1"/>
  <c r="U61" i="1"/>
  <c r="S61" i="1"/>
  <c r="R61" i="1"/>
  <c r="L26" i="1"/>
  <c r="G26" i="1"/>
  <c r="AA26" i="1"/>
  <c r="Q26" i="1"/>
  <c r="T26" i="1"/>
  <c r="X26" i="1"/>
  <c r="M26" i="1"/>
  <c r="W26" i="1"/>
  <c r="AU26" i="1"/>
  <c r="AV26" i="1"/>
  <c r="AW26" i="1"/>
  <c r="AX26" i="1"/>
  <c r="AY26" i="1"/>
  <c r="AZ26" i="1"/>
  <c r="AS26" i="1"/>
  <c r="AT26" i="1"/>
  <c r="AO26" i="1"/>
  <c r="AP26" i="1"/>
  <c r="AQ26" i="1"/>
  <c r="AH26" i="1"/>
  <c r="AI26" i="1"/>
  <c r="AJ26" i="1"/>
  <c r="AK26" i="1"/>
  <c r="Z26" i="1"/>
  <c r="V26" i="1"/>
  <c r="U26" i="1"/>
  <c r="S26" i="1"/>
  <c r="R26" i="1"/>
  <c r="G10" i="1"/>
  <c r="L10" i="1"/>
  <c r="M10" i="1"/>
  <c r="Q10" i="1"/>
  <c r="R10" i="1"/>
  <c r="S10" i="1"/>
  <c r="T10" i="1"/>
  <c r="U10" i="1"/>
  <c r="V10" i="1"/>
  <c r="W10" i="1"/>
  <c r="X10" i="1"/>
  <c r="Z10" i="1"/>
  <c r="AA10" i="1"/>
  <c r="AH10" i="1"/>
  <c r="AI10" i="1"/>
  <c r="AJ10" i="1"/>
  <c r="AK10" i="1"/>
  <c r="AO10" i="1"/>
  <c r="AP10" i="1"/>
  <c r="AQ10" i="1"/>
  <c r="AS10" i="1"/>
  <c r="AT10" i="1"/>
  <c r="AU10" i="1"/>
  <c r="AV10" i="1"/>
  <c r="AW10" i="1"/>
  <c r="AX10" i="1"/>
  <c r="AY10" i="1"/>
  <c r="AZ10" i="1"/>
  <c r="G14" i="1"/>
  <c r="L14" i="1"/>
  <c r="M14" i="1"/>
  <c r="Q14" i="1"/>
  <c r="R14" i="1"/>
  <c r="S14" i="1"/>
  <c r="T14" i="1"/>
  <c r="U14" i="1"/>
  <c r="V14" i="1"/>
  <c r="W14" i="1"/>
  <c r="X14" i="1"/>
  <c r="Z14" i="1"/>
  <c r="AA14" i="1"/>
  <c r="AH14" i="1"/>
  <c r="AI14" i="1"/>
  <c r="AJ14" i="1"/>
  <c r="AK14" i="1"/>
  <c r="AO14" i="1"/>
  <c r="AP14" i="1"/>
  <c r="AQ14" i="1"/>
  <c r="AS14" i="1"/>
  <c r="AT14" i="1"/>
  <c r="AU14" i="1"/>
  <c r="AV14" i="1"/>
  <c r="AW14" i="1"/>
  <c r="AX14" i="1"/>
  <c r="AY14" i="1"/>
  <c r="AZ14" i="1"/>
  <c r="G15" i="1"/>
  <c r="L15" i="1"/>
  <c r="M15" i="1"/>
  <c r="Q15" i="1"/>
  <c r="R15" i="1"/>
  <c r="S15" i="1"/>
  <c r="T15" i="1"/>
  <c r="U15" i="1"/>
  <c r="V15" i="1"/>
  <c r="W15" i="1"/>
  <c r="X15" i="1"/>
  <c r="Z15" i="1"/>
  <c r="AA15" i="1"/>
  <c r="AH15" i="1"/>
  <c r="AI15" i="1"/>
  <c r="AJ15" i="1"/>
  <c r="AK15" i="1"/>
  <c r="AO15" i="1"/>
  <c r="AP15" i="1"/>
  <c r="AQ15" i="1"/>
  <c r="AS15" i="1"/>
  <c r="AT15" i="1"/>
  <c r="AU15" i="1"/>
  <c r="AV15" i="1"/>
  <c r="AW15" i="1"/>
  <c r="AX15" i="1"/>
  <c r="AY15" i="1"/>
  <c r="AZ15" i="1"/>
  <c r="G16" i="1"/>
  <c r="L16" i="1"/>
  <c r="M16" i="1"/>
  <c r="Q16" i="1"/>
  <c r="R16" i="1"/>
  <c r="S16" i="1"/>
  <c r="T16" i="1"/>
  <c r="U16" i="1"/>
  <c r="V16" i="1"/>
  <c r="W16" i="1"/>
  <c r="X16" i="1"/>
  <c r="Z16" i="1"/>
  <c r="AA16" i="1"/>
  <c r="AH16" i="1"/>
  <c r="AI16" i="1"/>
  <c r="AJ16" i="1"/>
  <c r="AK16" i="1"/>
  <c r="AO16" i="1"/>
  <c r="AP16" i="1"/>
  <c r="AQ16" i="1"/>
  <c r="AS16" i="1"/>
  <c r="AT16" i="1"/>
  <c r="AU16" i="1"/>
  <c r="AV16" i="1"/>
  <c r="AW16" i="1"/>
  <c r="AX16" i="1"/>
  <c r="AY16" i="1"/>
  <c r="AZ16" i="1"/>
  <c r="G27" i="1"/>
  <c r="L27" i="1"/>
  <c r="M27" i="1"/>
  <c r="Q27" i="1"/>
  <c r="R27" i="1"/>
  <c r="S27" i="1"/>
  <c r="T27" i="1"/>
  <c r="U27" i="1"/>
  <c r="V27" i="1"/>
  <c r="W27" i="1"/>
  <c r="X27" i="1"/>
  <c r="Z27" i="1"/>
  <c r="AA27" i="1"/>
  <c r="AH27" i="1"/>
  <c r="AI27" i="1"/>
  <c r="AJ27" i="1"/>
  <c r="AK27" i="1"/>
  <c r="AO27" i="1"/>
  <c r="AP27" i="1"/>
  <c r="AQ27" i="1"/>
  <c r="AS27" i="1"/>
  <c r="AT27" i="1"/>
  <c r="AU27" i="1"/>
  <c r="AV27" i="1"/>
  <c r="AW27" i="1"/>
  <c r="AX27" i="1"/>
  <c r="AY27" i="1"/>
  <c r="AZ27" i="1"/>
  <c r="G28" i="1"/>
  <c r="L28" i="1"/>
  <c r="M28" i="1"/>
  <c r="Q28" i="1"/>
  <c r="R28" i="1"/>
  <c r="S28" i="1"/>
  <c r="T28" i="1"/>
  <c r="U28" i="1"/>
  <c r="V28" i="1"/>
  <c r="W28" i="1"/>
  <c r="X28" i="1"/>
  <c r="Z28" i="1"/>
  <c r="AA28" i="1"/>
  <c r="AH28" i="1"/>
  <c r="AI28" i="1"/>
  <c r="AJ28" i="1"/>
  <c r="AK28" i="1"/>
  <c r="AO28" i="1"/>
  <c r="AP28" i="1"/>
  <c r="AQ28" i="1"/>
  <c r="AS28" i="1"/>
  <c r="AT28" i="1"/>
  <c r="AU28" i="1"/>
  <c r="AV28" i="1"/>
  <c r="AW28" i="1"/>
  <c r="AX28" i="1"/>
  <c r="AY28" i="1"/>
  <c r="AZ28" i="1"/>
  <c r="G29" i="1"/>
  <c r="L29" i="1"/>
  <c r="M29" i="1"/>
  <c r="Q29" i="1"/>
  <c r="R29" i="1"/>
  <c r="S29" i="1"/>
  <c r="T29" i="1"/>
  <c r="U29" i="1"/>
  <c r="V29" i="1"/>
  <c r="W29" i="1"/>
  <c r="X29" i="1"/>
  <c r="Z29" i="1"/>
  <c r="AA29" i="1"/>
  <c r="AH29" i="1"/>
  <c r="AI29" i="1"/>
  <c r="AJ29" i="1"/>
  <c r="AK29" i="1"/>
  <c r="AO29" i="1"/>
  <c r="AP29" i="1"/>
  <c r="AQ29" i="1"/>
  <c r="AS29" i="1"/>
  <c r="AT29" i="1"/>
  <c r="AU29" i="1"/>
  <c r="AV29" i="1"/>
  <c r="AW29" i="1"/>
  <c r="AX29" i="1"/>
  <c r="AY29" i="1"/>
  <c r="AZ29" i="1"/>
  <c r="G30" i="1"/>
  <c r="L30" i="1"/>
  <c r="M30" i="1"/>
  <c r="Q30" i="1"/>
  <c r="R30" i="1"/>
  <c r="S30" i="1"/>
  <c r="T30" i="1"/>
  <c r="U30" i="1"/>
  <c r="V30" i="1"/>
  <c r="W30" i="1"/>
  <c r="X30" i="1"/>
  <c r="Z30" i="1"/>
  <c r="AA30" i="1"/>
  <c r="AH30" i="1"/>
  <c r="AI30" i="1"/>
  <c r="AJ30" i="1"/>
  <c r="AK30" i="1"/>
  <c r="AO30" i="1"/>
  <c r="AP30" i="1"/>
  <c r="AQ30" i="1"/>
  <c r="AS30" i="1"/>
  <c r="AT30" i="1"/>
  <c r="AU30" i="1"/>
  <c r="AV30" i="1"/>
  <c r="AW30" i="1"/>
  <c r="AX30" i="1"/>
  <c r="AY30" i="1"/>
  <c r="AZ30" i="1"/>
  <c r="G31" i="1"/>
  <c r="L31" i="1"/>
  <c r="M31" i="1"/>
  <c r="Q31" i="1"/>
  <c r="R31" i="1"/>
  <c r="S31" i="1"/>
  <c r="T31" i="1"/>
  <c r="U31" i="1"/>
  <c r="V31" i="1"/>
  <c r="W31" i="1"/>
  <c r="X31" i="1"/>
  <c r="Z31" i="1"/>
  <c r="AA31" i="1"/>
  <c r="AH31" i="1"/>
  <c r="AI31" i="1"/>
  <c r="AJ31" i="1"/>
  <c r="AK31" i="1"/>
  <c r="AO31" i="1"/>
  <c r="AP31" i="1"/>
  <c r="AQ31" i="1"/>
  <c r="AS31" i="1"/>
  <c r="AT31" i="1"/>
  <c r="AU31" i="1"/>
  <c r="AV31" i="1"/>
  <c r="AW31" i="1"/>
  <c r="AX31" i="1"/>
  <c r="AY31" i="1"/>
  <c r="AZ31" i="1"/>
  <c r="G32" i="1"/>
  <c r="L32" i="1"/>
  <c r="M32" i="1"/>
  <c r="Q32" i="1"/>
  <c r="R32" i="1"/>
  <c r="S32" i="1"/>
  <c r="T32" i="1"/>
  <c r="U32" i="1"/>
  <c r="V32" i="1"/>
  <c r="W32" i="1"/>
  <c r="X32" i="1"/>
  <c r="Z32" i="1"/>
  <c r="AA32" i="1"/>
  <c r="AH32" i="1"/>
  <c r="AI32" i="1"/>
  <c r="AJ32" i="1"/>
  <c r="AK32" i="1"/>
  <c r="AO32" i="1"/>
  <c r="AP32" i="1"/>
  <c r="AQ32" i="1"/>
  <c r="AS32" i="1"/>
  <c r="AT32" i="1"/>
  <c r="AU32" i="1"/>
  <c r="AV32" i="1"/>
  <c r="AW32" i="1"/>
  <c r="AX32" i="1"/>
  <c r="AY32" i="1"/>
  <c r="AZ32" i="1"/>
  <c r="G33" i="1"/>
  <c r="L33" i="1"/>
  <c r="M33" i="1"/>
  <c r="Q33" i="1"/>
  <c r="R33" i="1"/>
  <c r="S33" i="1"/>
  <c r="T33" i="1"/>
  <c r="U33" i="1"/>
  <c r="V33" i="1"/>
  <c r="W33" i="1"/>
  <c r="X33" i="1"/>
  <c r="Z33" i="1"/>
  <c r="AA33" i="1"/>
  <c r="AH33" i="1"/>
  <c r="AI33" i="1"/>
  <c r="AJ33" i="1"/>
  <c r="AK33" i="1"/>
  <c r="AO33" i="1"/>
  <c r="AP33" i="1"/>
  <c r="AQ33" i="1"/>
  <c r="AS33" i="1"/>
  <c r="AT33" i="1"/>
  <c r="AU33" i="1"/>
  <c r="AV33" i="1"/>
  <c r="AW33" i="1"/>
  <c r="AX33" i="1"/>
  <c r="AY33" i="1"/>
  <c r="AZ33" i="1"/>
  <c r="G34" i="1"/>
  <c r="L34" i="1"/>
  <c r="M34" i="1"/>
  <c r="Q34" i="1"/>
  <c r="R34" i="1"/>
  <c r="S34" i="1"/>
  <c r="T34" i="1"/>
  <c r="U34" i="1"/>
  <c r="V34" i="1"/>
  <c r="W34" i="1"/>
  <c r="X34" i="1"/>
  <c r="Z34" i="1"/>
  <c r="AA34" i="1"/>
  <c r="AH34" i="1"/>
  <c r="AI34" i="1"/>
  <c r="AJ34" i="1"/>
  <c r="AK34" i="1"/>
  <c r="AO34" i="1"/>
  <c r="AP34" i="1"/>
  <c r="AQ34" i="1"/>
  <c r="AS34" i="1"/>
  <c r="AT34" i="1"/>
  <c r="AU34" i="1"/>
  <c r="AV34" i="1"/>
  <c r="AW34" i="1"/>
  <c r="AX34" i="1"/>
  <c r="AY34" i="1"/>
  <c r="AZ34" i="1"/>
  <c r="G35" i="1"/>
  <c r="L35" i="1"/>
  <c r="M35" i="1"/>
  <c r="Q35" i="1"/>
  <c r="R35" i="1"/>
  <c r="S35" i="1"/>
  <c r="T35" i="1"/>
  <c r="U35" i="1"/>
  <c r="V35" i="1"/>
  <c r="W35" i="1"/>
  <c r="X35" i="1"/>
  <c r="Z35" i="1"/>
  <c r="AA35" i="1"/>
  <c r="AH35" i="1"/>
  <c r="AI35" i="1"/>
  <c r="AJ35" i="1"/>
  <c r="AK35" i="1"/>
  <c r="AO35" i="1"/>
  <c r="AP35" i="1"/>
  <c r="AQ35" i="1"/>
  <c r="AS35" i="1"/>
  <c r="AT35" i="1"/>
  <c r="AU35" i="1"/>
  <c r="AV35" i="1"/>
  <c r="AW35" i="1"/>
  <c r="AX35" i="1"/>
  <c r="AY35" i="1"/>
  <c r="AZ35" i="1"/>
  <c r="G36" i="1"/>
  <c r="L36" i="1"/>
  <c r="M36" i="1"/>
  <c r="Q36" i="1"/>
  <c r="R36" i="1"/>
  <c r="S36" i="1"/>
  <c r="T36" i="1"/>
  <c r="U36" i="1"/>
  <c r="V36" i="1"/>
  <c r="W36" i="1"/>
  <c r="X36" i="1"/>
  <c r="Z36" i="1"/>
  <c r="AA36" i="1"/>
  <c r="AH36" i="1"/>
  <c r="AI36" i="1"/>
  <c r="AJ36" i="1"/>
  <c r="AK36" i="1"/>
  <c r="AO36" i="1"/>
  <c r="AP36" i="1"/>
  <c r="AQ36" i="1"/>
  <c r="AS36" i="1"/>
  <c r="AT36" i="1"/>
  <c r="AU36" i="1"/>
  <c r="AV36" i="1"/>
  <c r="AW36" i="1"/>
  <c r="AX36" i="1"/>
  <c r="AY36" i="1"/>
  <c r="AZ36" i="1"/>
  <c r="G37" i="1"/>
  <c r="L37" i="1"/>
  <c r="M37" i="1"/>
  <c r="Q37" i="1"/>
  <c r="R37" i="1"/>
  <c r="S37" i="1"/>
  <c r="T37" i="1"/>
  <c r="U37" i="1"/>
  <c r="V37" i="1"/>
  <c r="W37" i="1"/>
  <c r="X37" i="1"/>
  <c r="Z37" i="1"/>
  <c r="AA37" i="1"/>
  <c r="AH37" i="1"/>
  <c r="AI37" i="1"/>
  <c r="AJ37" i="1"/>
  <c r="AK37" i="1"/>
  <c r="AO37" i="1"/>
  <c r="AP37" i="1"/>
  <c r="AQ37" i="1"/>
  <c r="AS37" i="1"/>
  <c r="AT37" i="1"/>
  <c r="AU37" i="1"/>
  <c r="AV37" i="1"/>
  <c r="AW37" i="1"/>
  <c r="AX37" i="1"/>
  <c r="AY37" i="1"/>
  <c r="AZ37" i="1"/>
  <c r="G38" i="1"/>
  <c r="L38" i="1"/>
  <c r="M38" i="1"/>
  <c r="Q38" i="1"/>
  <c r="R38" i="1"/>
  <c r="S38" i="1"/>
  <c r="T38" i="1"/>
  <c r="U38" i="1"/>
  <c r="V38" i="1"/>
  <c r="W38" i="1"/>
  <c r="X38" i="1"/>
  <c r="Z38" i="1"/>
  <c r="AA38" i="1"/>
  <c r="AH38" i="1"/>
  <c r="AI38" i="1"/>
  <c r="AJ38" i="1"/>
  <c r="AK38" i="1"/>
  <c r="AO38" i="1"/>
  <c r="AP38" i="1"/>
  <c r="AQ38" i="1"/>
  <c r="AS38" i="1"/>
  <c r="AT38" i="1"/>
  <c r="AU38" i="1"/>
  <c r="AV38" i="1"/>
  <c r="AW38" i="1"/>
  <c r="AX38" i="1"/>
  <c r="AY38" i="1"/>
  <c r="AZ38" i="1"/>
  <c r="G39" i="1"/>
  <c r="L39" i="1"/>
  <c r="M39" i="1"/>
  <c r="Q39" i="1"/>
  <c r="R39" i="1"/>
  <c r="S39" i="1"/>
  <c r="T39" i="1"/>
  <c r="U39" i="1"/>
  <c r="V39" i="1"/>
  <c r="W39" i="1"/>
  <c r="X39" i="1"/>
  <c r="Z39" i="1"/>
  <c r="AA39" i="1"/>
  <c r="AH39" i="1"/>
  <c r="AI39" i="1"/>
  <c r="AJ39" i="1"/>
  <c r="AK39" i="1"/>
  <c r="AO39" i="1"/>
  <c r="AP39" i="1"/>
  <c r="AQ39" i="1"/>
  <c r="AS39" i="1"/>
  <c r="AT39" i="1"/>
  <c r="AU39" i="1"/>
  <c r="AV39" i="1"/>
  <c r="AW39" i="1"/>
  <c r="AX39" i="1"/>
  <c r="AY39" i="1"/>
  <c r="AZ39" i="1"/>
  <c r="G40" i="1"/>
  <c r="L40" i="1"/>
  <c r="M40" i="1"/>
  <c r="Q40" i="1"/>
  <c r="R40" i="1"/>
  <c r="S40" i="1"/>
  <c r="T40" i="1"/>
  <c r="U40" i="1"/>
  <c r="V40" i="1"/>
  <c r="W40" i="1"/>
  <c r="X40" i="1"/>
  <c r="Z40" i="1"/>
  <c r="AA40" i="1"/>
  <c r="AH40" i="1"/>
  <c r="AI40" i="1"/>
  <c r="AJ40" i="1"/>
  <c r="AK40" i="1"/>
  <c r="AO40" i="1"/>
  <c r="AP40" i="1"/>
  <c r="AQ40" i="1"/>
  <c r="AS40" i="1"/>
  <c r="AT40" i="1"/>
  <c r="AU40" i="1"/>
  <c r="AV40" i="1"/>
  <c r="AW40" i="1"/>
  <c r="AX40" i="1"/>
  <c r="AY40" i="1"/>
  <c r="AZ40" i="1"/>
  <c r="G41" i="1"/>
  <c r="L41" i="1"/>
  <c r="M41" i="1"/>
  <c r="Q41" i="1"/>
  <c r="R41" i="1"/>
  <c r="S41" i="1"/>
  <c r="T41" i="1"/>
  <c r="U41" i="1"/>
  <c r="V41" i="1"/>
  <c r="W41" i="1"/>
  <c r="X41" i="1"/>
  <c r="Z41" i="1"/>
  <c r="AA41" i="1"/>
  <c r="AH41" i="1"/>
  <c r="AI41" i="1"/>
  <c r="AJ41" i="1"/>
  <c r="AK41" i="1"/>
  <c r="AO41" i="1"/>
  <c r="AP41" i="1"/>
  <c r="AQ41" i="1"/>
  <c r="AS41" i="1"/>
  <c r="AT41" i="1"/>
  <c r="AU41" i="1"/>
  <c r="AV41" i="1"/>
  <c r="AW41" i="1"/>
  <c r="AX41" i="1"/>
  <c r="AY41" i="1"/>
  <c r="AZ41" i="1"/>
  <c r="G42" i="1"/>
  <c r="L42" i="1"/>
  <c r="M42" i="1"/>
  <c r="Q42" i="1"/>
  <c r="R42" i="1"/>
  <c r="S42" i="1"/>
  <c r="T42" i="1"/>
  <c r="U42" i="1"/>
  <c r="V42" i="1"/>
  <c r="W42" i="1"/>
  <c r="X42" i="1"/>
  <c r="Z42" i="1"/>
  <c r="AA42" i="1"/>
  <c r="AH42" i="1"/>
  <c r="AI42" i="1"/>
  <c r="AJ42" i="1"/>
  <c r="AK42" i="1"/>
  <c r="AO42" i="1"/>
  <c r="AP42" i="1"/>
  <c r="AQ42" i="1"/>
  <c r="AS42" i="1"/>
  <c r="AT42" i="1"/>
  <c r="AU42" i="1"/>
  <c r="AV42" i="1"/>
  <c r="AW42" i="1"/>
  <c r="AX42" i="1"/>
  <c r="AY42" i="1"/>
  <c r="AZ42" i="1"/>
  <c r="G43" i="1"/>
  <c r="L43" i="1"/>
  <c r="M43" i="1"/>
  <c r="Q43" i="1"/>
  <c r="R43" i="1"/>
  <c r="S43" i="1"/>
  <c r="T43" i="1"/>
  <c r="U43" i="1"/>
  <c r="V43" i="1"/>
  <c r="W43" i="1"/>
  <c r="X43" i="1"/>
  <c r="Z43" i="1"/>
  <c r="AA43" i="1"/>
  <c r="AH43" i="1"/>
  <c r="AI43" i="1"/>
  <c r="AJ43" i="1"/>
  <c r="AK43" i="1"/>
  <c r="AO43" i="1"/>
  <c r="AP43" i="1"/>
  <c r="AQ43" i="1"/>
  <c r="AS43" i="1"/>
  <c r="AT43" i="1"/>
  <c r="AU43" i="1"/>
  <c r="AV43" i="1"/>
  <c r="AW43" i="1"/>
  <c r="AX43" i="1"/>
  <c r="AY43" i="1"/>
  <c r="AZ43" i="1"/>
  <c r="G44" i="1"/>
  <c r="L44" i="1"/>
  <c r="M44" i="1"/>
  <c r="Q44" i="1"/>
  <c r="R44" i="1"/>
  <c r="S44" i="1"/>
  <c r="T44" i="1"/>
  <c r="U44" i="1"/>
  <c r="V44" i="1"/>
  <c r="W44" i="1"/>
  <c r="X44" i="1"/>
  <c r="Z44" i="1"/>
  <c r="AA44" i="1"/>
  <c r="AH44" i="1"/>
  <c r="AI44" i="1"/>
  <c r="AJ44" i="1"/>
  <c r="AK44" i="1"/>
  <c r="AO44" i="1"/>
  <c r="AP44" i="1"/>
  <c r="AQ44" i="1"/>
  <c r="AS44" i="1"/>
  <c r="AT44" i="1"/>
  <c r="AU44" i="1"/>
  <c r="AV44" i="1"/>
  <c r="AW44" i="1"/>
  <c r="AX44" i="1"/>
  <c r="AY44" i="1"/>
  <c r="AZ44" i="1"/>
  <c r="G45" i="1"/>
  <c r="L45" i="1"/>
  <c r="M45" i="1"/>
  <c r="Q45" i="1"/>
  <c r="R45" i="1"/>
  <c r="S45" i="1"/>
  <c r="T45" i="1"/>
  <c r="U45" i="1"/>
  <c r="V45" i="1"/>
  <c r="W45" i="1"/>
  <c r="X45" i="1"/>
  <c r="Z45" i="1"/>
  <c r="AA45" i="1"/>
  <c r="AH45" i="1"/>
  <c r="AI45" i="1"/>
  <c r="AJ45" i="1"/>
  <c r="AK45" i="1"/>
  <c r="AO45" i="1"/>
  <c r="AP45" i="1"/>
  <c r="AQ45" i="1"/>
  <c r="AS45" i="1"/>
  <c r="AT45" i="1"/>
  <c r="AU45" i="1"/>
  <c r="AV45" i="1"/>
  <c r="AW45" i="1"/>
  <c r="AX45" i="1"/>
  <c r="AY45" i="1"/>
  <c r="AZ45" i="1"/>
  <c r="G46" i="1"/>
  <c r="L46" i="1"/>
  <c r="M46" i="1"/>
  <c r="Q46" i="1"/>
  <c r="R46" i="1"/>
  <c r="S46" i="1"/>
  <c r="T46" i="1"/>
  <c r="U46" i="1"/>
  <c r="V46" i="1"/>
  <c r="W46" i="1"/>
  <c r="X46" i="1"/>
  <c r="Z46" i="1"/>
  <c r="AA46" i="1"/>
  <c r="AH46" i="1"/>
  <c r="AI46" i="1"/>
  <c r="AJ46" i="1"/>
  <c r="AK46" i="1"/>
  <c r="AO46" i="1"/>
  <c r="AP46" i="1"/>
  <c r="AQ46" i="1"/>
  <c r="AS46" i="1"/>
  <c r="AT46" i="1"/>
  <c r="AU46" i="1"/>
  <c r="AV46" i="1"/>
  <c r="AW46" i="1"/>
  <c r="AX46" i="1"/>
  <c r="AY46" i="1"/>
  <c r="AZ46" i="1"/>
  <c r="G47" i="1"/>
  <c r="L47" i="1"/>
  <c r="M47" i="1"/>
  <c r="Q47" i="1"/>
  <c r="R47" i="1"/>
  <c r="S47" i="1"/>
  <c r="T47" i="1"/>
  <c r="U47" i="1"/>
  <c r="V47" i="1"/>
  <c r="W47" i="1"/>
  <c r="X47" i="1"/>
  <c r="Z47" i="1"/>
  <c r="AA47" i="1"/>
  <c r="AH47" i="1"/>
  <c r="AI47" i="1"/>
  <c r="AJ47" i="1"/>
  <c r="AK47" i="1"/>
  <c r="AO47" i="1"/>
  <c r="AP47" i="1"/>
  <c r="AQ47" i="1"/>
  <c r="AS47" i="1"/>
  <c r="AT47" i="1"/>
  <c r="AU47" i="1"/>
  <c r="AV47" i="1"/>
  <c r="AW47" i="1"/>
  <c r="AX47" i="1"/>
  <c r="AY47" i="1"/>
  <c r="AZ47" i="1"/>
  <c r="G48" i="1"/>
  <c r="L48" i="1"/>
  <c r="M48" i="1"/>
  <c r="Q48" i="1"/>
  <c r="R48" i="1"/>
  <c r="S48" i="1"/>
  <c r="T48" i="1"/>
  <c r="U48" i="1"/>
  <c r="V48" i="1"/>
  <c r="W48" i="1"/>
  <c r="X48" i="1"/>
  <c r="Z48" i="1"/>
  <c r="AA48" i="1"/>
  <c r="AH48" i="1"/>
  <c r="AI48" i="1"/>
  <c r="AJ48" i="1"/>
  <c r="AK48" i="1"/>
  <c r="AO48" i="1"/>
  <c r="AP48" i="1"/>
  <c r="AQ48" i="1"/>
  <c r="AS48" i="1"/>
  <c r="AT48" i="1"/>
  <c r="AU48" i="1"/>
  <c r="AV48" i="1"/>
  <c r="AW48" i="1"/>
  <c r="AX48" i="1"/>
  <c r="AY48" i="1"/>
  <c r="AZ48" i="1"/>
  <c r="G49" i="1"/>
  <c r="L49" i="1"/>
  <c r="M49" i="1"/>
  <c r="Q49" i="1"/>
  <c r="R49" i="1"/>
  <c r="S49" i="1"/>
  <c r="T49" i="1"/>
  <c r="U49" i="1"/>
  <c r="V49" i="1"/>
  <c r="W49" i="1"/>
  <c r="X49" i="1"/>
  <c r="Z49" i="1"/>
  <c r="AA49" i="1"/>
  <c r="AH49" i="1"/>
  <c r="AI49" i="1"/>
  <c r="AJ49" i="1"/>
  <c r="AK49" i="1"/>
  <c r="AO49" i="1"/>
  <c r="AP49" i="1"/>
  <c r="AQ49" i="1"/>
  <c r="AS49" i="1"/>
  <c r="AT49" i="1"/>
  <c r="AU49" i="1"/>
  <c r="AV49" i="1"/>
  <c r="AW49" i="1"/>
  <c r="AX49" i="1"/>
  <c r="AY49" i="1"/>
  <c r="AZ49" i="1"/>
  <c r="G50" i="1"/>
  <c r="L50" i="1"/>
  <c r="M50" i="1"/>
  <c r="Q50" i="1"/>
  <c r="R50" i="1"/>
  <c r="S50" i="1"/>
  <c r="T50" i="1"/>
  <c r="U50" i="1"/>
  <c r="V50" i="1"/>
  <c r="W50" i="1"/>
  <c r="X50" i="1"/>
  <c r="Z50" i="1"/>
  <c r="AA50" i="1"/>
  <c r="AH50" i="1"/>
  <c r="AI50" i="1"/>
  <c r="AJ50" i="1"/>
  <c r="AK50" i="1"/>
  <c r="AO50" i="1"/>
  <c r="AP50" i="1"/>
  <c r="AQ50" i="1"/>
  <c r="AS50" i="1"/>
  <c r="AT50" i="1"/>
  <c r="AU50" i="1"/>
  <c r="AV50" i="1"/>
  <c r="AW50" i="1"/>
  <c r="AX50" i="1"/>
  <c r="AY50" i="1"/>
  <c r="AZ50" i="1"/>
  <c r="G51" i="1"/>
  <c r="L51" i="1"/>
  <c r="M51" i="1"/>
  <c r="Q51" i="1"/>
  <c r="R51" i="1"/>
  <c r="S51" i="1"/>
  <c r="T51" i="1"/>
  <c r="U51" i="1"/>
  <c r="V51" i="1"/>
  <c r="W51" i="1"/>
  <c r="X51" i="1"/>
  <c r="Z51" i="1"/>
  <c r="AA51" i="1"/>
  <c r="AH51" i="1"/>
  <c r="AI51" i="1"/>
  <c r="AJ51" i="1"/>
  <c r="AK51" i="1"/>
  <c r="AO51" i="1"/>
  <c r="AP51" i="1"/>
  <c r="AQ51" i="1"/>
  <c r="AS51" i="1"/>
  <c r="AT51" i="1"/>
  <c r="AU51" i="1"/>
  <c r="AV51" i="1"/>
  <c r="AW51" i="1"/>
  <c r="AX51" i="1"/>
  <c r="AY51" i="1"/>
  <c r="AZ51" i="1"/>
  <c r="G52" i="1"/>
  <c r="L52" i="1"/>
  <c r="M52" i="1"/>
  <c r="Q52" i="1"/>
  <c r="R52" i="1"/>
  <c r="S52" i="1"/>
  <c r="T52" i="1"/>
  <c r="U52" i="1"/>
  <c r="V52" i="1"/>
  <c r="W52" i="1"/>
  <c r="X52" i="1"/>
  <c r="Z52" i="1"/>
  <c r="AA52" i="1"/>
  <c r="AH52" i="1"/>
  <c r="AI52" i="1"/>
  <c r="AJ52" i="1"/>
  <c r="AK52" i="1"/>
  <c r="AO52" i="1"/>
  <c r="AP52" i="1"/>
  <c r="AQ52" i="1"/>
  <c r="AS52" i="1"/>
  <c r="AT52" i="1"/>
  <c r="AU52" i="1"/>
  <c r="AV52" i="1"/>
  <c r="AW52" i="1"/>
  <c r="AX52" i="1"/>
  <c r="AY52" i="1"/>
  <c r="AZ52" i="1"/>
  <c r="G53" i="1"/>
  <c r="L53" i="1"/>
  <c r="M53" i="1"/>
  <c r="Q53" i="1"/>
  <c r="R53" i="1"/>
  <c r="S53" i="1"/>
  <c r="T53" i="1"/>
  <c r="U53" i="1"/>
  <c r="V53" i="1"/>
  <c r="W53" i="1"/>
  <c r="X53" i="1"/>
  <c r="Z53" i="1"/>
  <c r="AA53" i="1"/>
  <c r="AH53" i="1"/>
  <c r="AI53" i="1"/>
  <c r="AJ53" i="1"/>
  <c r="AK53" i="1"/>
  <c r="AO53" i="1"/>
  <c r="AP53" i="1"/>
  <c r="AQ53" i="1"/>
  <c r="AS53" i="1"/>
  <c r="AT53" i="1"/>
  <c r="AU53" i="1"/>
  <c r="AV53" i="1"/>
  <c r="AW53" i="1"/>
  <c r="AX53" i="1"/>
  <c r="AY53" i="1"/>
  <c r="AZ53" i="1"/>
  <c r="G54" i="1"/>
  <c r="L54" i="1"/>
  <c r="M54" i="1"/>
  <c r="Q54" i="1"/>
  <c r="R54" i="1"/>
  <c r="S54" i="1"/>
  <c r="T54" i="1"/>
  <c r="U54" i="1"/>
  <c r="V54" i="1"/>
  <c r="W54" i="1"/>
  <c r="X54" i="1"/>
  <c r="Z54" i="1"/>
  <c r="AA54" i="1"/>
  <c r="AH54" i="1"/>
  <c r="AI54" i="1"/>
  <c r="AJ54" i="1"/>
  <c r="AK54" i="1"/>
  <c r="AO54" i="1"/>
  <c r="AP54" i="1"/>
  <c r="AQ54" i="1"/>
  <c r="AS54" i="1"/>
  <c r="AT54" i="1"/>
  <c r="AU54" i="1"/>
  <c r="AV54" i="1"/>
  <c r="AW54" i="1"/>
  <c r="AX54" i="1"/>
  <c r="AY54" i="1"/>
  <c r="AZ54" i="1"/>
  <c r="G55" i="1"/>
  <c r="L55" i="1"/>
  <c r="M55" i="1"/>
  <c r="Q55" i="1"/>
  <c r="R55" i="1"/>
  <c r="S55" i="1"/>
  <c r="T55" i="1"/>
  <c r="U55" i="1"/>
  <c r="V55" i="1"/>
  <c r="W55" i="1"/>
  <c r="X55" i="1"/>
  <c r="Z55" i="1"/>
  <c r="AA55" i="1"/>
  <c r="AH55" i="1"/>
  <c r="AI55" i="1"/>
  <c r="AJ55" i="1"/>
  <c r="AK55" i="1"/>
  <c r="AO55" i="1"/>
  <c r="AP55" i="1"/>
  <c r="AQ55" i="1"/>
  <c r="AS55" i="1"/>
  <c r="AT55" i="1"/>
  <c r="AU55" i="1"/>
  <c r="AV55" i="1"/>
  <c r="AW55" i="1"/>
  <c r="AX55" i="1"/>
  <c r="AY55" i="1"/>
  <c r="AZ55" i="1"/>
  <c r="G56" i="1"/>
  <c r="L56" i="1"/>
  <c r="M56" i="1"/>
  <c r="Q56" i="1"/>
  <c r="R56" i="1"/>
  <c r="S56" i="1"/>
  <c r="T56" i="1"/>
  <c r="U56" i="1"/>
  <c r="V56" i="1"/>
  <c r="W56" i="1"/>
  <c r="X56" i="1"/>
  <c r="Z56" i="1"/>
  <c r="AA56" i="1"/>
  <c r="AH56" i="1"/>
  <c r="AI56" i="1"/>
  <c r="AJ56" i="1"/>
  <c r="AK56" i="1"/>
  <c r="AO56" i="1"/>
  <c r="AP56" i="1"/>
  <c r="AQ56" i="1"/>
  <c r="AS56" i="1"/>
  <c r="AT56" i="1"/>
  <c r="AU56" i="1"/>
  <c r="AV56" i="1"/>
  <c r="AW56" i="1"/>
  <c r="AX56" i="1"/>
  <c r="AY56" i="1"/>
  <c r="AZ56" i="1"/>
  <c r="G57" i="1"/>
  <c r="L57" i="1"/>
  <c r="M57" i="1"/>
  <c r="Q57" i="1"/>
  <c r="R57" i="1"/>
  <c r="S57" i="1"/>
  <c r="T57" i="1"/>
  <c r="U57" i="1"/>
  <c r="V57" i="1"/>
  <c r="W57" i="1"/>
  <c r="X57" i="1"/>
  <c r="Z57" i="1"/>
  <c r="AA57" i="1"/>
  <c r="AH57" i="1"/>
  <c r="AI57" i="1"/>
  <c r="AJ57" i="1"/>
  <c r="AK57" i="1"/>
  <c r="AO57" i="1"/>
  <c r="AP57" i="1"/>
  <c r="AQ57" i="1"/>
  <c r="AS57" i="1"/>
  <c r="AT57" i="1"/>
  <c r="AU57" i="1"/>
  <c r="AV57" i="1"/>
  <c r="AW57" i="1"/>
  <c r="AX57" i="1"/>
  <c r="AY57" i="1"/>
  <c r="AZ57" i="1"/>
  <c r="G7" i="1"/>
  <c r="AA7" i="1"/>
  <c r="G8" i="1"/>
  <c r="AA8" i="1"/>
  <c r="G18" i="1"/>
  <c r="AA18" i="1"/>
  <c r="G25" i="1"/>
  <c r="AA25" i="1"/>
  <c r="G11" i="1"/>
  <c r="AA11" i="1"/>
  <c r="G17" i="1"/>
  <c r="AA17" i="1"/>
  <c r="G24" i="1"/>
  <c r="AA24" i="1"/>
  <c r="G21" i="1"/>
  <c r="AA21" i="1"/>
  <c r="G22" i="1"/>
  <c r="AA22" i="1"/>
  <c r="G23" i="1"/>
  <c r="AA23" i="1"/>
  <c r="G19" i="1"/>
  <c r="AA19" i="1"/>
  <c r="G12" i="1"/>
  <c r="AA12" i="1"/>
  <c r="G20" i="1"/>
  <c r="AA20" i="1"/>
  <c r="G9" i="1"/>
  <c r="AA9" i="1"/>
  <c r="G13" i="1"/>
  <c r="AA13" i="1"/>
  <c r="G6" i="1"/>
  <c r="AA6" i="1"/>
  <c r="Q7" i="1"/>
  <c r="T7" i="1"/>
  <c r="Q8" i="1"/>
  <c r="T8" i="1"/>
  <c r="Q18" i="1"/>
  <c r="T18" i="1"/>
  <c r="Q25" i="1"/>
  <c r="T25" i="1"/>
  <c r="Q11" i="1"/>
  <c r="T11" i="1"/>
  <c r="Q17" i="1"/>
  <c r="T17" i="1"/>
  <c r="Q24" i="1"/>
  <c r="T24" i="1"/>
  <c r="Q21" i="1"/>
  <c r="T21" i="1"/>
  <c r="Q22" i="1"/>
  <c r="T22" i="1"/>
  <c r="Q23" i="1"/>
  <c r="T23" i="1"/>
  <c r="Q19" i="1"/>
  <c r="T19" i="1"/>
  <c r="Q12" i="1"/>
  <c r="T12" i="1"/>
  <c r="Q20" i="1"/>
  <c r="T20" i="1"/>
  <c r="Q9" i="1"/>
  <c r="T9" i="1"/>
  <c r="Q13" i="1"/>
  <c r="T13" i="1"/>
  <c r="AH8" i="1"/>
  <c r="AI8" i="1"/>
  <c r="AJ8" i="1"/>
  <c r="AK8" i="1"/>
  <c r="L8" i="1"/>
  <c r="X8" i="1"/>
  <c r="M8" i="1"/>
  <c r="W8" i="1"/>
  <c r="AU8" i="1"/>
  <c r="AV8" i="1"/>
  <c r="AW8" i="1"/>
  <c r="AX8" i="1"/>
  <c r="AH18" i="1"/>
  <c r="AI18" i="1"/>
  <c r="AJ18" i="1"/>
  <c r="AK18" i="1"/>
  <c r="L18" i="1"/>
  <c r="X18" i="1"/>
  <c r="M18" i="1"/>
  <c r="W18" i="1"/>
  <c r="AU18" i="1"/>
  <c r="AV18" i="1"/>
  <c r="AW18" i="1"/>
  <c r="AX18" i="1"/>
  <c r="AH25" i="1"/>
  <c r="AI25" i="1"/>
  <c r="AJ25" i="1"/>
  <c r="AK25" i="1"/>
  <c r="L25" i="1"/>
  <c r="X25" i="1"/>
  <c r="M25" i="1"/>
  <c r="W25" i="1"/>
  <c r="AU25" i="1"/>
  <c r="AV25" i="1"/>
  <c r="AW25" i="1"/>
  <c r="AX25" i="1"/>
  <c r="AH11" i="1"/>
  <c r="AI11" i="1"/>
  <c r="AJ11" i="1"/>
  <c r="AK11" i="1"/>
  <c r="L11" i="1"/>
  <c r="X11" i="1"/>
  <c r="M11" i="1"/>
  <c r="W11" i="1"/>
  <c r="AU11" i="1"/>
  <c r="AV11" i="1"/>
  <c r="AW11" i="1"/>
  <c r="AX11" i="1"/>
  <c r="AH17" i="1"/>
  <c r="AI17" i="1"/>
  <c r="AJ17" i="1"/>
  <c r="AK17" i="1"/>
  <c r="L17" i="1"/>
  <c r="X17" i="1"/>
  <c r="M17" i="1"/>
  <c r="W17" i="1"/>
  <c r="AU17" i="1"/>
  <c r="AV17" i="1"/>
  <c r="AW17" i="1"/>
  <c r="AX17" i="1"/>
  <c r="AH24" i="1"/>
  <c r="AI24" i="1"/>
  <c r="AJ24" i="1"/>
  <c r="AK24" i="1"/>
  <c r="L24" i="1"/>
  <c r="X24" i="1"/>
  <c r="M24" i="1"/>
  <c r="W24" i="1"/>
  <c r="AU24" i="1"/>
  <c r="AV24" i="1"/>
  <c r="AW24" i="1"/>
  <c r="AX24" i="1"/>
  <c r="AH21" i="1"/>
  <c r="AI21" i="1"/>
  <c r="AJ21" i="1"/>
  <c r="AK21" i="1"/>
  <c r="L21" i="1"/>
  <c r="X21" i="1"/>
  <c r="M21" i="1"/>
  <c r="W21" i="1"/>
  <c r="AU21" i="1"/>
  <c r="AV21" i="1"/>
  <c r="AW21" i="1"/>
  <c r="AX21" i="1"/>
  <c r="AH22" i="1"/>
  <c r="AI22" i="1"/>
  <c r="AJ22" i="1"/>
  <c r="AK22" i="1"/>
  <c r="L22" i="1"/>
  <c r="X22" i="1"/>
  <c r="M22" i="1"/>
  <c r="W22" i="1"/>
  <c r="AU22" i="1"/>
  <c r="AV22" i="1"/>
  <c r="AW22" i="1"/>
  <c r="AX22" i="1"/>
  <c r="AH23" i="1"/>
  <c r="AI23" i="1"/>
  <c r="AJ23" i="1"/>
  <c r="AK23" i="1"/>
  <c r="L23" i="1"/>
  <c r="X23" i="1"/>
  <c r="M23" i="1"/>
  <c r="W23" i="1"/>
  <c r="AU23" i="1"/>
  <c r="AV23" i="1"/>
  <c r="AW23" i="1"/>
  <c r="AX23" i="1"/>
  <c r="AH19" i="1"/>
  <c r="AI19" i="1"/>
  <c r="AJ19" i="1"/>
  <c r="AK19" i="1"/>
  <c r="L19" i="1"/>
  <c r="X19" i="1"/>
  <c r="M19" i="1"/>
  <c r="W19" i="1"/>
  <c r="AU19" i="1"/>
  <c r="AV19" i="1"/>
  <c r="AW19" i="1"/>
  <c r="AX19" i="1"/>
  <c r="AH12" i="1"/>
  <c r="AI12" i="1"/>
  <c r="AJ12" i="1"/>
  <c r="AK12" i="1"/>
  <c r="L12" i="1"/>
  <c r="X12" i="1"/>
  <c r="M12" i="1"/>
  <c r="W12" i="1"/>
  <c r="AU12" i="1"/>
  <c r="AV12" i="1"/>
  <c r="AW12" i="1"/>
  <c r="AX12" i="1"/>
  <c r="AH20" i="1"/>
  <c r="AI20" i="1"/>
  <c r="AJ20" i="1"/>
  <c r="AK20" i="1"/>
  <c r="L20" i="1"/>
  <c r="X20" i="1"/>
  <c r="M20" i="1"/>
  <c r="W20" i="1"/>
  <c r="AU20" i="1"/>
  <c r="AV20" i="1"/>
  <c r="AW20" i="1"/>
  <c r="AX20" i="1"/>
  <c r="AH9" i="1"/>
  <c r="AI9" i="1"/>
  <c r="AJ9" i="1"/>
  <c r="AK9" i="1"/>
  <c r="L9" i="1"/>
  <c r="X9" i="1"/>
  <c r="M9" i="1"/>
  <c r="W9" i="1"/>
  <c r="AU9" i="1"/>
  <c r="AV9" i="1"/>
  <c r="AW9" i="1"/>
  <c r="AX9" i="1"/>
  <c r="AH13" i="1"/>
  <c r="AI13" i="1"/>
  <c r="AJ13" i="1"/>
  <c r="AK13" i="1"/>
  <c r="L13" i="1"/>
  <c r="X13" i="1"/>
  <c r="M13" i="1"/>
  <c r="W13" i="1"/>
  <c r="AU13" i="1"/>
  <c r="AV13" i="1"/>
  <c r="AW13" i="1"/>
  <c r="AX13" i="1"/>
  <c r="AH7" i="1"/>
  <c r="AI7" i="1"/>
  <c r="AJ7" i="1"/>
  <c r="AK7" i="1"/>
  <c r="L7" i="1"/>
  <c r="X7" i="1"/>
  <c r="M7" i="1"/>
  <c r="W7" i="1"/>
  <c r="AU7" i="1"/>
  <c r="AV7" i="1"/>
  <c r="AW7" i="1"/>
  <c r="AX7" i="1"/>
  <c r="AH6" i="1"/>
  <c r="AI6" i="1"/>
  <c r="AJ6" i="1"/>
  <c r="AK6" i="1"/>
  <c r="L6" i="1"/>
  <c r="M6" i="1"/>
  <c r="AY22" i="1"/>
  <c r="AY23" i="1"/>
  <c r="AY19" i="1"/>
  <c r="AY12" i="1"/>
  <c r="AY20" i="1"/>
  <c r="AY9" i="1"/>
  <c r="AY13" i="1"/>
  <c r="AY21" i="1"/>
  <c r="AY24" i="1"/>
  <c r="AY17" i="1"/>
  <c r="AY11" i="1"/>
  <c r="AY25" i="1"/>
  <c r="AY18" i="1"/>
  <c r="AY8" i="1"/>
  <c r="AY7" i="1"/>
  <c r="AY6" i="1"/>
  <c r="AO7" i="1"/>
  <c r="AP7" i="1"/>
  <c r="AQ7" i="1"/>
  <c r="AO8" i="1"/>
  <c r="AP8" i="1"/>
  <c r="AQ8" i="1"/>
  <c r="AO18" i="1"/>
  <c r="AP18" i="1"/>
  <c r="AQ18" i="1"/>
  <c r="AO25" i="1"/>
  <c r="AP25" i="1"/>
  <c r="AQ25" i="1"/>
  <c r="AO11" i="1"/>
  <c r="AP11" i="1"/>
  <c r="AQ11" i="1"/>
  <c r="AO17" i="1"/>
  <c r="AP17" i="1"/>
  <c r="AQ17" i="1"/>
  <c r="AO24" i="1"/>
  <c r="AP24" i="1"/>
  <c r="AQ24" i="1"/>
  <c r="AO21" i="1"/>
  <c r="AP21" i="1"/>
  <c r="AQ21" i="1"/>
  <c r="AO22" i="1"/>
  <c r="AP22" i="1"/>
  <c r="AQ22" i="1"/>
  <c r="AO23" i="1"/>
  <c r="AP23" i="1"/>
  <c r="AQ23" i="1"/>
  <c r="AO19" i="1"/>
  <c r="AP19" i="1"/>
  <c r="AQ19" i="1"/>
  <c r="AO12" i="1"/>
  <c r="AP12" i="1"/>
  <c r="AQ12" i="1"/>
  <c r="AO20" i="1"/>
  <c r="AP20" i="1"/>
  <c r="AQ20" i="1"/>
  <c r="AO9" i="1"/>
  <c r="AP9" i="1"/>
  <c r="AQ9" i="1"/>
  <c r="AO13" i="1"/>
  <c r="AP13" i="1"/>
  <c r="AQ13" i="1"/>
  <c r="AO6" i="1"/>
  <c r="AP6" i="1"/>
  <c r="AQ6" i="1"/>
  <c r="AZ7" i="1"/>
  <c r="AZ8" i="1"/>
  <c r="AZ18" i="1"/>
  <c r="AZ25" i="1"/>
  <c r="AZ11" i="1"/>
  <c r="AZ17" i="1"/>
  <c r="AZ24" i="1"/>
  <c r="AZ21" i="1"/>
  <c r="AZ22" i="1"/>
  <c r="AZ23" i="1"/>
  <c r="AZ19" i="1"/>
  <c r="AZ12" i="1"/>
  <c r="AZ20" i="1"/>
  <c r="AZ9" i="1"/>
  <c r="AZ13" i="1"/>
  <c r="AS7" i="1"/>
  <c r="AT7" i="1"/>
  <c r="AS8" i="1"/>
  <c r="AT8" i="1"/>
  <c r="AS18" i="1"/>
  <c r="AT18" i="1"/>
  <c r="AS25" i="1"/>
  <c r="AT25" i="1"/>
  <c r="AS11" i="1"/>
  <c r="AT11" i="1"/>
  <c r="AS17" i="1"/>
  <c r="AT17" i="1"/>
  <c r="AS24" i="1"/>
  <c r="AT24" i="1"/>
  <c r="AS21" i="1"/>
  <c r="AT21" i="1"/>
  <c r="AS22" i="1"/>
  <c r="AT22" i="1"/>
  <c r="AS23" i="1"/>
  <c r="AT23" i="1"/>
  <c r="AS19" i="1"/>
  <c r="AT19" i="1"/>
  <c r="AS12" i="1"/>
  <c r="AT12" i="1"/>
  <c r="AS20" i="1"/>
  <c r="AT20" i="1"/>
  <c r="AS9" i="1"/>
  <c r="AT9" i="1"/>
  <c r="AS13" i="1"/>
  <c r="AT13" i="1"/>
  <c r="Z7" i="1"/>
  <c r="Z8" i="1"/>
  <c r="Z18" i="1"/>
  <c r="Z25" i="1"/>
  <c r="Z11" i="1"/>
  <c r="Z17" i="1"/>
  <c r="Z24" i="1"/>
  <c r="Z21" i="1"/>
  <c r="Z22" i="1"/>
  <c r="Z23" i="1"/>
  <c r="Z19" i="1"/>
  <c r="Z12" i="1"/>
  <c r="Z20" i="1"/>
  <c r="Z9" i="1"/>
  <c r="Z13" i="1"/>
  <c r="V7" i="1"/>
  <c r="V8" i="1"/>
  <c r="V18" i="1"/>
  <c r="V25" i="1"/>
  <c r="V11" i="1"/>
  <c r="V17" i="1"/>
  <c r="V24" i="1"/>
  <c r="V21" i="1"/>
  <c r="V22" i="1"/>
  <c r="V23" i="1"/>
  <c r="V19" i="1"/>
  <c r="V12" i="1"/>
  <c r="V20" i="1"/>
  <c r="V9" i="1"/>
  <c r="V13" i="1"/>
  <c r="U7" i="1"/>
  <c r="U8" i="1"/>
  <c r="U18" i="1"/>
  <c r="U25" i="1"/>
  <c r="U11" i="1"/>
  <c r="U17" i="1"/>
  <c r="U24" i="1"/>
  <c r="U21" i="1"/>
  <c r="U22" i="1"/>
  <c r="U23" i="1"/>
  <c r="U19" i="1"/>
  <c r="U12" i="1"/>
  <c r="U20" i="1"/>
  <c r="U9" i="1"/>
  <c r="U13" i="1"/>
  <c r="R7" i="1"/>
  <c r="R8" i="1"/>
  <c r="R18" i="1"/>
  <c r="R25" i="1"/>
  <c r="R11" i="1"/>
  <c r="R17" i="1"/>
  <c r="R24" i="1"/>
  <c r="R21" i="1"/>
  <c r="R22" i="1"/>
  <c r="R23" i="1"/>
  <c r="R19" i="1"/>
  <c r="R12" i="1"/>
  <c r="R20" i="1"/>
  <c r="R9" i="1"/>
  <c r="R13" i="1"/>
  <c r="R6" i="1"/>
  <c r="S7" i="1"/>
  <c r="S8" i="1"/>
  <c r="S18" i="1"/>
  <c r="S25" i="1"/>
  <c r="S11" i="1"/>
  <c r="S17" i="1"/>
  <c r="S24" i="1"/>
  <c r="S21" i="1"/>
  <c r="S22" i="1"/>
  <c r="S23" i="1"/>
  <c r="S19" i="1"/>
  <c r="S12" i="1"/>
  <c r="S20" i="1"/>
  <c r="S9" i="1"/>
  <c r="S13" i="1"/>
  <c r="AS6" i="1"/>
  <c r="AT6" i="1"/>
  <c r="P6" i="1"/>
  <c r="Q6" i="1"/>
  <c r="T6" i="1"/>
  <c r="W6" i="1"/>
  <c r="X6" i="1"/>
  <c r="AU6" i="1"/>
  <c r="AV6" i="1"/>
  <c r="AW6" i="1"/>
  <c r="AX6" i="1"/>
  <c r="AZ6" i="1"/>
  <c r="Z6" i="1"/>
  <c r="V6" i="1"/>
  <c r="U6" i="1"/>
  <c r="S6" i="1"/>
</calcChain>
</file>

<file path=xl/sharedStrings.xml><?xml version="1.0" encoding="utf-8"?>
<sst xmlns="http://schemas.openxmlformats.org/spreadsheetml/2006/main" count="685" uniqueCount="173">
  <si>
    <t>Percent Safety</t>
  </si>
  <si>
    <t>(1) Width</t>
  </si>
  <si>
    <t>(2) Height</t>
  </si>
  <si>
    <t>(3) Total Active Samples</t>
  </si>
  <si>
    <t>(4) Inactive Samples/Line</t>
  </si>
  <si>
    <t>(5) Total Samples/Line</t>
  </si>
  <si>
    <t>(6) Inactive Lines/Frame</t>
  </si>
  <si>
    <t>(7) Total Lines/Frame</t>
  </si>
  <si>
    <t>(8) Total Samples/Frame</t>
  </si>
  <si>
    <t>(9) (Active/Total) Samples/Line</t>
  </si>
  <si>
    <t>(10) (Active/Total) Lines/Frame</t>
  </si>
  <si>
    <t>(11) Sample Time</t>
  </si>
  <si>
    <t>(12) Sample Frequency</t>
  </si>
  <si>
    <t>(13) Active Line Time</t>
  </si>
  <si>
    <t>(14) Inactive Line Time (HB)</t>
  </si>
  <si>
    <t>(15) Total Line Time</t>
  </si>
  <si>
    <t>(16) Active Frame Time</t>
  </si>
  <si>
    <t>(17) Inactive Frame Time (VB)</t>
  </si>
  <si>
    <t>(0.1) Frame Rate</t>
  </si>
  <si>
    <t>(0.2) Frame Time</t>
  </si>
  <si>
    <t>(0.3) SI</t>
  </si>
  <si>
    <t>(0.4) bpS</t>
  </si>
  <si>
    <t>(0.5) BpS</t>
  </si>
  <si>
    <t>(18) #SI/Frame</t>
  </si>
  <si>
    <t>(22) Header Length (B)</t>
  </si>
  <si>
    <t>Switch Option1/2</t>
  </si>
  <si>
    <t>OPTION 1</t>
  </si>
  <si>
    <t>OPTION 2</t>
  </si>
  <si>
    <t>Buffer Requirement Calculations</t>
  </si>
  <si>
    <t>Manually Adjust Lines</t>
  </si>
  <si>
    <t>VFID</t>
  </si>
  <si>
    <t>Aspect Ratio</t>
  </si>
  <si>
    <t>4:3</t>
  </si>
  <si>
    <t>16:9</t>
  </si>
  <si>
    <t>4:7</t>
  </si>
  <si>
    <t>5:3</t>
  </si>
  <si>
    <t>16:10</t>
  </si>
  <si>
    <t>DTV</t>
  </si>
  <si>
    <t>DTV/VESA</t>
  </si>
  <si>
    <t>Ordinal</t>
  </si>
  <si>
    <t>VIC</t>
  </si>
  <si>
    <t>640X480P60</t>
  </si>
  <si>
    <t>720X480P60</t>
  </si>
  <si>
    <t>720X480PH60</t>
  </si>
  <si>
    <t>720X480P120</t>
  </si>
  <si>
    <t>720X480P240</t>
  </si>
  <si>
    <t>720X576P50</t>
  </si>
  <si>
    <t>720X576P100</t>
  </si>
  <si>
    <t>720X576P200</t>
  </si>
  <si>
    <t>1280X720P24</t>
  </si>
  <si>
    <t>1280X720P25</t>
  </si>
  <si>
    <t>1280X720P30</t>
  </si>
  <si>
    <t>1280X720P50</t>
  </si>
  <si>
    <t>1280X720P60</t>
  </si>
  <si>
    <t>1280X720P100</t>
  </si>
  <si>
    <t>1280X720P120</t>
  </si>
  <si>
    <t>1920X1080P24</t>
  </si>
  <si>
    <t>1920X1080P25</t>
  </si>
  <si>
    <t>1920X1080P30</t>
  </si>
  <si>
    <t>1920X1080P50</t>
  </si>
  <si>
    <t>1920X1080P60</t>
  </si>
  <si>
    <t>1920X1080P100</t>
  </si>
  <si>
    <t>1920X1080P120</t>
  </si>
  <si>
    <t>640X480P100</t>
  </si>
  <si>
    <t>768X576P60</t>
  </si>
  <si>
    <t>768X576100</t>
  </si>
  <si>
    <t>800X600P60</t>
  </si>
  <si>
    <t>800X600P100</t>
  </si>
  <si>
    <t>1024X768P60</t>
  </si>
  <si>
    <t>1024X768P100</t>
  </si>
  <si>
    <t>1152X864P60</t>
  </si>
  <si>
    <t>1152X864P100</t>
  </si>
  <si>
    <t>1280X768P60</t>
  </si>
  <si>
    <t>1280X800P60</t>
  </si>
  <si>
    <t>1280X960P60</t>
  </si>
  <si>
    <t>1280X960P60_1</t>
  </si>
  <si>
    <t>1280X960P100</t>
  </si>
  <si>
    <t>1280X1024P60</t>
  </si>
  <si>
    <t>1280X1024P100</t>
  </si>
  <si>
    <t>1368X768P60</t>
  </si>
  <si>
    <t>1400X1050P60</t>
  </si>
  <si>
    <t>1400X1050P60_1</t>
  </si>
  <si>
    <t>1400X1050P100</t>
  </si>
  <si>
    <t>1440X900P60</t>
  </si>
  <si>
    <t>1600X900P60</t>
  </si>
  <si>
    <t>1600X1200P60</t>
  </si>
  <si>
    <t>1600X1200P60_1</t>
  </si>
  <si>
    <t>1600X1200P100</t>
  </si>
  <si>
    <t>1680X1050P60</t>
  </si>
  <si>
    <t>1792X1344P60</t>
  </si>
  <si>
    <t>1856X1392P60</t>
  </si>
  <si>
    <t>1920X1200P60</t>
  </si>
  <si>
    <t>1920X1440P60</t>
  </si>
  <si>
    <t>OTHER</t>
  </si>
  <si>
    <t>(2a)Left/Right Frame Height</t>
  </si>
  <si>
    <t>N/A</t>
  </si>
  <si>
    <t>(2b) Active Space</t>
  </si>
  <si>
    <t>1280X720P24AS</t>
  </si>
  <si>
    <t>1280X720P25AS</t>
  </si>
  <si>
    <t>1280X720P30AS</t>
  </si>
  <si>
    <t>1280X720P50AS</t>
  </si>
  <si>
    <t>1280X720P60AS</t>
  </si>
  <si>
    <t>1280X720P100AS</t>
  </si>
  <si>
    <t>1280X720P120AS</t>
  </si>
  <si>
    <t>1920X1080P24AS</t>
  </si>
  <si>
    <t>1920X1080P25AS</t>
  </si>
  <si>
    <t>1920X1080P30AS</t>
  </si>
  <si>
    <t>1920X1080P50AS</t>
  </si>
  <si>
    <t>1920X1080P60AS</t>
  </si>
  <si>
    <t>1920X1080P100AS</t>
  </si>
  <si>
    <t>1920X1080P120AS</t>
  </si>
  <si>
    <t>640X480P60AS</t>
  </si>
  <si>
    <t>720X480P60AS</t>
  </si>
  <si>
    <t>720X480PH60AS</t>
  </si>
  <si>
    <t>720X480P120AS</t>
  </si>
  <si>
    <t>720X480P240AS</t>
  </si>
  <si>
    <t>720X576P50AS</t>
  </si>
  <si>
    <t>720X576P100AS</t>
  </si>
  <si>
    <t>720X576P200AS</t>
  </si>
  <si>
    <t>640X480P100AS</t>
  </si>
  <si>
    <t>768X576P60AS</t>
  </si>
  <si>
    <t>768X576100AS</t>
  </si>
  <si>
    <t>800X600P60AS</t>
  </si>
  <si>
    <t>800X600P100AS</t>
  </si>
  <si>
    <t>1024X768P60AS</t>
  </si>
  <si>
    <t>1024X768P100AS</t>
  </si>
  <si>
    <t>1152X864P60AS</t>
  </si>
  <si>
    <t>1152X864P100AS</t>
  </si>
  <si>
    <t>1280X768P60AS</t>
  </si>
  <si>
    <t>1280X800P60AS</t>
  </si>
  <si>
    <t>1280X960P60AS</t>
  </si>
  <si>
    <t>1280X960P60_1AS</t>
  </si>
  <si>
    <t>1280X960P100AS</t>
  </si>
  <si>
    <t>1280X1024P60AS</t>
  </si>
  <si>
    <t>1280X1024P100AS</t>
  </si>
  <si>
    <t>1368X768P60AS</t>
  </si>
  <si>
    <t>1400X1050P60AS</t>
  </si>
  <si>
    <t>1400X1050P60_1AS</t>
  </si>
  <si>
    <t>1400X1050P100AS</t>
  </si>
  <si>
    <t>1440X900P60AS</t>
  </si>
  <si>
    <t>1600X900P60AS</t>
  </si>
  <si>
    <t>1600X1200P60AS</t>
  </si>
  <si>
    <t>1600X1200P60_1AS</t>
  </si>
  <si>
    <t>1600X1200P100AS</t>
  </si>
  <si>
    <t>1680X1050P60AS</t>
  </si>
  <si>
    <t>1792X1344P60AS</t>
  </si>
  <si>
    <t>1856X1392P60AS</t>
  </si>
  <si>
    <t>1920X1200P60AS</t>
  </si>
  <si>
    <t>1920X1440P60AS</t>
  </si>
  <si>
    <t>(19) #Useable SI(USI)/VB</t>
  </si>
  <si>
    <t>(21) VideoPayload/USI (B)</t>
  </si>
  <si>
    <t>(20) VideoPayload/USI (VideoSamples)</t>
  </si>
  <si>
    <t>(23.1)  Desired  Payload/USI (B)</t>
  </si>
  <si>
    <t>(23.2) Desired (incl Header) Payload/USI (B)</t>
  </si>
  <si>
    <t>(23.2a) AVG Lines/SI</t>
  </si>
  <si>
    <t>(23.2b) Full Lines/SI</t>
  </si>
  <si>
    <t>(23.2c)Manually Adjusted Full Lines/SI</t>
  </si>
  <si>
    <t>(23.2d) Associated VideoPayload</t>
  </si>
  <si>
    <t>(23.2e) Total (including AVHeader) Payload/SI</t>
  </si>
  <si>
    <t>(23) Desired VideoPayload/SI (B)</t>
  </si>
  <si>
    <t>(24) Overflow Indicator</t>
  </si>
  <si>
    <t>(25) #SI needed</t>
  </si>
  <si>
    <t>(26) #Integer SI needed</t>
  </si>
  <si>
    <t>(27) Remaining SI Size</t>
  </si>
  <si>
    <t>(28) Bus Transactions</t>
  </si>
  <si>
    <t>(29) Mult</t>
  </si>
  <si>
    <t>(30) MaxBurst</t>
  </si>
  <si>
    <t>(31) Active Part of a Frame</t>
  </si>
  <si>
    <t>(32) #SI during Active Part</t>
  </si>
  <si>
    <t>(33) Out VideoPayload in Active Part</t>
  </si>
  <si>
    <t>(34) Buffer requirement</t>
  </si>
  <si>
    <t>(35) Buffer reqs due to SI processing</t>
  </si>
  <si>
    <t>(36) Total buffer requirements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</si>
</sst>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E+00"/>
    <numFmt numFmtId="165" formatCode="0.000"/>
  </numFmts>
  <fonts count="13" x14ac:knownFonts="1">
    <font>
      <sz val="12"/>
      <color theme="1"/>
      <name val="Calibri"/>
      <family val="2"/>
      <scheme val="minor"/>
    </font>
    <font>
      <u/>
      <sz val="12"/>
      <color theme="10"/>
      <name val="Calibri"/>
      <family val="2"/>
      <scheme val="minor"/>
    </font>
    <font>
      <u/>
      <sz val="12"/>
      <color theme="11"/>
      <name val="Calibri"/>
      <family val="2"/>
      <scheme val="minor"/>
    </font>
    <font>
      <sz val="12"/>
      <color theme="0"/>
      <name val="Calibri"/>
      <family val="2"/>
      <scheme val="minor"/>
    </font>
    <font>
      <b/>
      <sz val="10"/>
      <color rgb="FF000000"/>
      <name val="Arial"/>
    </font>
    <font>
      <sz val="8"/>
      <name val="Calibri"/>
      <family val="2"/>
      <scheme val="minor"/>
    </font>
    <font>
      <b/>
      <sz val="12"/>
      <color theme="1"/>
      <name val="Calibri"/>
      <family val="2"/>
      <scheme val="minor"/>
    </font>
    <font>
      <b/>
      <sz val="12"/>
      <color rgb="FF000000"/>
      <name val="Calibri"/>
      <scheme val="minor"/>
    </font>
    <font>
      <sz val="12"/>
      <color rgb="FF000000"/>
      <name val="Calibri"/>
      <scheme val="minor"/>
    </font>
    <font>
      <sz val="12"/>
      <color rgb="FF006100"/>
      <name val="Calibri"/>
      <family val="2"/>
      <scheme val="minor"/>
    </font>
    <font>
      <sz val="12"/>
      <color rgb="FF9C6500"/>
      <name val="Calibri"/>
      <family val="2"/>
      <scheme val="minor"/>
    </font>
    <font>
      <sz val="12"/>
      <name val="Calibri"/>
      <family val="2"/>
      <scheme val="minor"/>
    </font>
    <font>
      <b/>
      <sz val="12"/>
      <color theme="0"/>
      <name val="Calibri"/>
      <family val="2"/>
      <scheme val="minor"/>
    </font>
  </fonts>
  <fills count="6">
    <fill>
      <patternFill patternType="none"/>
    </fill>
    <fill>
      <patternFill patternType="gray125"/>
    </fill>
    <fill>
      <patternFill patternType="solid">
        <fgColor rgb="FFF9F9F9"/>
        <bgColor indexed="64"/>
      </patternFill>
    </fill>
    <fill>
      <patternFill patternType="solid">
        <fgColor theme="4" tint="0.39997558519241921"/>
        <bgColor indexed="65"/>
      </patternFill>
    </fill>
    <fill>
      <patternFill patternType="solid">
        <fgColor rgb="FFC6EFCE"/>
      </patternFill>
    </fill>
    <fill>
      <patternFill patternType="solid">
        <fgColor rgb="FFFFEB9C"/>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3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3" borderId="0" applyNumberFormat="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9">
    <xf numFmtId="0" fontId="0" fillId="0" borderId="0" xfId="0"/>
    <xf numFmtId="0" fontId="0" fillId="0" borderId="0" xfId="0" applyAlignment="1">
      <alignment horizontal="center"/>
    </xf>
    <xf numFmtId="0" fontId="0" fillId="0" borderId="1" xfId="0" applyBorder="1"/>
    <xf numFmtId="0" fontId="3" fillId="3" borderId="1" xfId="12" applyBorder="1" applyAlignment="1">
      <alignment textRotation="90"/>
    </xf>
    <xf numFmtId="1" fontId="4" fillId="2" borderId="1" xfId="0" applyNumberFormat="1" applyFont="1" applyFill="1" applyBorder="1" applyAlignment="1">
      <alignment horizontal="right" wrapText="1"/>
    </xf>
    <xf numFmtId="0" fontId="6" fillId="0" borderId="1" xfId="0" applyFont="1" applyBorder="1"/>
    <xf numFmtId="0" fontId="3" fillId="3" borderId="1" xfId="12" applyFont="1" applyBorder="1" applyAlignment="1">
      <alignment textRotation="90"/>
    </xf>
    <xf numFmtId="0" fontId="8" fillId="2" borderId="1" xfId="0" applyFont="1" applyFill="1" applyBorder="1" applyAlignment="1">
      <alignment horizontal="right" wrapText="1"/>
    </xf>
    <xf numFmtId="164" fontId="6" fillId="0" borderId="1" xfId="0" applyNumberFormat="1" applyFont="1" applyBorder="1"/>
    <xf numFmtId="0" fontId="0" fillId="0" borderId="0" xfId="0" applyFont="1"/>
    <xf numFmtId="0" fontId="0" fillId="0" borderId="0" xfId="0" applyBorder="1"/>
    <xf numFmtId="2" fontId="4" fillId="2" borderId="1" xfId="0" applyNumberFormat="1" applyFont="1" applyFill="1" applyBorder="1" applyAlignment="1">
      <alignment horizontal="right" wrapText="1"/>
    </xf>
    <xf numFmtId="49" fontId="8" fillId="2" borderId="1" xfId="0" applyNumberFormat="1" applyFont="1" applyFill="1" applyBorder="1" applyAlignment="1">
      <alignment horizontal="right" wrapText="1"/>
    </xf>
    <xf numFmtId="165" fontId="0" fillId="0" borderId="1" xfId="0" applyNumberFormat="1" applyFont="1" applyBorder="1"/>
    <xf numFmtId="1" fontId="0" fillId="0" borderId="1" xfId="0" applyNumberFormat="1" applyFont="1" applyBorder="1"/>
    <xf numFmtId="164" fontId="0" fillId="0" borderId="1" xfId="0" applyNumberFormat="1" applyFont="1" applyBorder="1"/>
    <xf numFmtId="0" fontId="0" fillId="0" borderId="1" xfId="0" applyFont="1" applyBorder="1"/>
    <xf numFmtId="0" fontId="12" fillId="3" borderId="1" xfId="12" applyFont="1" applyFill="1" applyBorder="1" applyAlignment="1">
      <alignment textRotation="90"/>
    </xf>
    <xf numFmtId="0" fontId="7" fillId="2" borderId="1" xfId="0" applyFont="1" applyFill="1" applyBorder="1" applyAlignment="1">
      <alignment horizontal="left" wrapText="1"/>
    </xf>
    <xf numFmtId="0" fontId="0" fillId="0" borderId="1" xfId="0" applyBorder="1" applyAlignment="1">
      <alignment horizontal="center"/>
    </xf>
    <xf numFmtId="0" fontId="3" fillId="3" borderId="2" xfId="12" applyBorder="1" applyAlignment="1">
      <alignment horizontal="center"/>
    </xf>
    <xf numFmtId="0" fontId="3" fillId="3" borderId="4" xfId="12" applyBorder="1" applyAlignment="1">
      <alignment horizontal="center"/>
    </xf>
    <xf numFmtId="0" fontId="3" fillId="3" borderId="3" xfId="12" applyBorder="1" applyAlignment="1">
      <alignment horizontal="center"/>
    </xf>
    <xf numFmtId="0" fontId="3" fillId="3" borderId="1" xfId="12" applyBorder="1" applyAlignment="1">
      <alignment horizontal="center"/>
    </xf>
    <xf numFmtId="0" fontId="11" fillId="5" borderId="2" xfId="46" applyFont="1" applyBorder="1" applyAlignment="1">
      <alignment horizontal="center"/>
    </xf>
    <xf numFmtId="0" fontId="11" fillId="5" borderId="4" xfId="46" applyFont="1" applyBorder="1" applyAlignment="1">
      <alignment horizontal="center"/>
    </xf>
    <xf numFmtId="0" fontId="11" fillId="5" borderId="3" xfId="46" applyFont="1" applyBorder="1" applyAlignment="1">
      <alignment horizontal="center"/>
    </xf>
    <xf numFmtId="0" fontId="11" fillId="4" borderId="2" xfId="45" applyFont="1" applyBorder="1" applyAlignment="1">
      <alignment horizontal="center"/>
    </xf>
    <xf numFmtId="0" fontId="11" fillId="4" borderId="3" xfId="45" applyFont="1" applyBorder="1" applyAlignment="1">
      <alignment horizontal="center"/>
    </xf>
  </cellXfs>
  <cellStyles count="233">
    <cellStyle name="60% - Accent1" xfId="12" builtinId="3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Good" xfId="45" builtinId="26"/>
    <cellStyle name="Hyperlink" xfId="1" builtinId="8" hidden="1"/>
    <cellStyle name="Hyperlink" xfId="3" builtinId="8" hidden="1"/>
    <cellStyle name="Hyperlink" xfId="5" builtinId="8" hidden="1"/>
    <cellStyle name="Hyperlink" xfId="7" builtinId="8" hidden="1"/>
    <cellStyle name="Hyperlink" xfId="9"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Neutral" xfId="46" builtinId="28"/>
    <cellStyle name="Normal" xfId="0" builtinId="0"/>
  </cellStyles>
  <dxfs count="90">
    <dxf>
      <font>
        <color rgb="FF9C0006"/>
      </font>
      <fill>
        <patternFill>
          <bgColor rgb="FFFFC7CE"/>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auto="1"/>
      </font>
      <fill>
        <patternFill>
          <bgColor rgb="FFC6EFCE"/>
        </patternFill>
      </fill>
    </dxf>
    <dxf>
      <font>
        <color auto="1"/>
      </font>
      <fill>
        <patternFill>
          <bgColor rgb="FFFFEB9C"/>
        </patternFill>
      </fill>
    </dxf>
    <dxf>
      <font>
        <color rgb="FF9C0006"/>
      </font>
      <fill>
        <patternFill>
          <bgColor rgb="FFFFC7CE"/>
        </patternFill>
      </fill>
    </dxf>
    <dxf>
      <font>
        <color auto="1"/>
      </font>
      <fill>
        <patternFill>
          <bgColor rgb="FFC6EFCE"/>
        </patternFill>
      </fill>
    </dxf>
    <dxf>
      <font>
        <color auto="1"/>
      </font>
      <fill>
        <patternFill>
          <bgColor rgb="FFFFEB9C"/>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ctrlProps/ctrlProp1.xml><?xml version="1.0" encoding="utf-8"?>
<formControlPr xmlns="http://schemas.microsoft.com/office/spreadsheetml/2009/9/main" objectType="Scroll" dx="16" fmlaLink="$AH$3" horiz="1" max="500" page="10" val="0"/>
</file>

<file path=xl/ctrlProps/ctrlProp2.xml><?xml version="1.0" encoding="utf-8"?>
<formControlPr xmlns="http://schemas.microsoft.com/office/spreadsheetml/2009/9/main" objectType="Scroll" dx="16" fmlaLink="$AJ$3" horiz="1" max="2" page="10" val="0"/>
</file>

<file path=xl/ctrlProps/ctrlProp3.xml><?xml version="1.0" encoding="utf-8"?>
<formControlPr xmlns="http://schemas.microsoft.com/office/spreadsheetml/2009/9/main" objectType="CheckBox" fmlaLink="$AM$3:$AR$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26</xdr:col>
          <xdr:colOff>12700</xdr:colOff>
          <xdr:row>2</xdr:row>
          <xdr:rowOff>12700</xdr:rowOff>
        </xdr:from>
        <xdr:to>
          <xdr:col>30</xdr:col>
          <xdr:colOff>254000</xdr:colOff>
          <xdr:row>3</xdr:row>
          <xdr:rowOff>38100</xdr:rowOff>
        </xdr:to>
        <xdr:sp macro="" textlink="">
          <xdr:nvSpPr>
            <xdr:cNvPr id="1041" name="Scroll Bar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190500</xdr:colOff>
          <xdr:row>1</xdr:row>
          <xdr:rowOff>431800</xdr:rowOff>
        </xdr:from>
        <xdr:to>
          <xdr:col>42</xdr:col>
          <xdr:colOff>152400</xdr:colOff>
          <xdr:row>1</xdr:row>
          <xdr:rowOff>838200</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0</xdr:colOff>
          <xdr:row>2</xdr:row>
          <xdr:rowOff>25400</xdr:rowOff>
        </xdr:from>
        <xdr:to>
          <xdr:col>41</xdr:col>
          <xdr:colOff>0</xdr:colOff>
          <xdr:row>3</xdr:row>
          <xdr:rowOff>25400</xdr:rowOff>
        </xdr:to>
        <xdr:sp macro="" textlink="">
          <xdr:nvSpPr>
            <xdr:cNvPr id="1048" name="Scroll Bar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5" Type="http://schemas.openxmlformats.org/officeDocument/2006/relationships/ctrlProp" Target="../ctrlProps/ctrlProp3.xml"/><Relationship Id="rId1" Type="http://schemas.openxmlformats.org/officeDocument/2006/relationships/drawing" Target="../drawings/drawing1.xml"/><Relationship Id="rId2"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64"/>
  <sheetViews>
    <sheetView tabSelected="1" workbookViewId="0">
      <pane ySplit="5" topLeftCell="A25" activePane="bottomLeft" state="frozen"/>
      <selection activeCell="Q1" sqref="Q1"/>
      <selection pane="bottomLeft" activeCell="D47" sqref="A47:XFD47"/>
    </sheetView>
  </sheetViews>
  <sheetFormatPr baseColWidth="10" defaultRowHeight="15" x14ac:dyDescent="0"/>
  <cols>
    <col min="1" max="1" width="4.5" customWidth="1"/>
    <col min="2" max="2" width="6.83203125" bestFit="1" customWidth="1"/>
    <col min="3" max="3" width="3.5" bestFit="1" customWidth="1"/>
    <col min="4" max="4" width="18.1640625" customWidth="1"/>
    <col min="5" max="5" width="5.83203125" bestFit="1" customWidth="1"/>
    <col min="6" max="6" width="5.1640625" bestFit="1" customWidth="1"/>
    <col min="7" max="7" width="15.1640625" bestFit="1" customWidth="1"/>
    <col min="8" max="9" width="6.5" bestFit="1" customWidth="1"/>
    <col min="10" max="10" width="4.5" bestFit="1" customWidth="1"/>
    <col min="11" max="11" width="6.5" bestFit="1" customWidth="1"/>
    <col min="12" max="12" width="11.5" bestFit="1" customWidth="1"/>
    <col min="13" max="13" width="5.1640625" bestFit="1" customWidth="1"/>
    <col min="14" max="14" width="5.1640625" style="1" bestFit="1" customWidth="1"/>
    <col min="15" max="15" width="3.5" style="1" bestFit="1" customWidth="1"/>
    <col min="16" max="16" width="5.1640625" bestFit="1" customWidth="1"/>
    <col min="17" max="17" width="8.1640625" bestFit="1" customWidth="1"/>
    <col min="18" max="19" width="5.83203125" bestFit="1" customWidth="1"/>
    <col min="20" max="20" width="10.33203125" bestFit="1" customWidth="1"/>
    <col min="21" max="21" width="11.83203125" bestFit="1" customWidth="1"/>
    <col min="22" max="22" width="10.33203125" bestFit="1" customWidth="1"/>
    <col min="23" max="23" width="11.5" bestFit="1" customWidth="1"/>
    <col min="24" max="24" width="10.33203125" bestFit="1" customWidth="1"/>
    <col min="25" max="25" width="10.5" bestFit="1" customWidth="1"/>
    <col min="26" max="26" width="11.5" bestFit="1" customWidth="1"/>
    <col min="27" max="28" width="11.83203125" bestFit="1" customWidth="1"/>
    <col min="29" max="29" width="9.1640625" bestFit="1" customWidth="1"/>
    <col min="30" max="30" width="10.83203125" bestFit="1" customWidth="1"/>
    <col min="31" max="31" width="3.5" bestFit="1" customWidth="1"/>
    <col min="32" max="32" width="10.83203125" bestFit="1" customWidth="1"/>
    <col min="33" max="33" width="9.1640625" bestFit="1" customWidth="1"/>
    <col min="34" max="34" width="10.83203125" bestFit="1" customWidth="1"/>
    <col min="35" max="36" width="3.5" bestFit="1" customWidth="1"/>
    <col min="37" max="37" width="7.33203125" bestFit="1" customWidth="1"/>
    <col min="38" max="38" width="7.33203125" customWidth="1"/>
    <col min="39" max="40" width="7.33203125" bestFit="1" customWidth="1"/>
    <col min="41" max="41" width="11.83203125" bestFit="1" customWidth="1"/>
    <col min="42" max="42" width="4.33203125" bestFit="1" customWidth="1"/>
    <col min="43" max="43" width="7.33203125" bestFit="1" customWidth="1"/>
    <col min="44" max="44" width="4.33203125" bestFit="1" customWidth="1"/>
    <col min="45" max="46" width="3.5" bestFit="1" customWidth="1"/>
    <col min="47" max="47" width="10.33203125" bestFit="1" customWidth="1"/>
    <col min="48" max="48" width="4.33203125" bestFit="1" customWidth="1"/>
    <col min="49" max="49" width="9.33203125" bestFit="1" customWidth="1"/>
    <col min="50" max="50" width="7.33203125" bestFit="1" customWidth="1"/>
    <col min="51" max="51" width="7.1640625" bestFit="1" customWidth="1"/>
    <col min="52" max="52" width="7.33203125" bestFit="1" customWidth="1"/>
  </cols>
  <sheetData>
    <row r="1" spans="1:52" ht="17" customHeight="1"/>
    <row r="2" spans="1:52" ht="91" customHeight="1">
      <c r="D2" s="9"/>
      <c r="E2" s="9"/>
      <c r="F2" s="9"/>
      <c r="G2" s="9"/>
      <c r="L2" s="6" t="s">
        <v>20</v>
      </c>
      <c r="M2" s="3" t="s">
        <v>21</v>
      </c>
      <c r="N2" s="3" t="s">
        <v>22</v>
      </c>
      <c r="AA2" s="20" t="s">
        <v>0</v>
      </c>
      <c r="AB2" s="21"/>
      <c r="AC2" s="21"/>
      <c r="AD2" s="21"/>
      <c r="AE2" s="21"/>
      <c r="AF2" s="21"/>
      <c r="AG2" s="22"/>
      <c r="AM2" s="3" t="s">
        <v>25</v>
      </c>
      <c r="AN2" s="23" t="s">
        <v>29</v>
      </c>
      <c r="AO2" s="23"/>
    </row>
    <row r="3" spans="1:52">
      <c r="D3" s="9"/>
      <c r="E3" s="9"/>
      <c r="F3" s="9"/>
      <c r="G3" s="9"/>
      <c r="L3" s="8">
        <v>1.25E-4</v>
      </c>
      <c r="M3" s="4">
        <v>24</v>
      </c>
      <c r="N3" s="11">
        <f>M3/8</f>
        <v>3</v>
      </c>
      <c r="AA3" s="10"/>
      <c r="AB3" s="10"/>
      <c r="AC3" s="10"/>
      <c r="AD3" s="10"/>
      <c r="AE3" s="10"/>
      <c r="AF3" s="10"/>
      <c r="AG3" s="5">
        <f>AH3/100</f>
        <v>0</v>
      </c>
      <c r="AH3">
        <v>0</v>
      </c>
      <c r="AJ3">
        <v>0</v>
      </c>
      <c r="AM3" t="b">
        <v>0</v>
      </c>
    </row>
    <row r="4" spans="1:52">
      <c r="D4" s="9"/>
      <c r="E4" s="9"/>
      <c r="F4" s="9"/>
      <c r="G4" s="9"/>
      <c r="H4" s="9"/>
      <c r="I4" s="9"/>
      <c r="J4" s="9"/>
      <c r="K4" s="9"/>
      <c r="L4" s="9"/>
      <c r="AF4" s="27" t="s">
        <v>26</v>
      </c>
      <c r="AG4" s="28"/>
      <c r="AH4" s="24" t="s">
        <v>27</v>
      </c>
      <c r="AI4" s="25"/>
      <c r="AJ4" s="25"/>
      <c r="AK4" s="25"/>
      <c r="AL4" s="26"/>
      <c r="AU4" s="19" t="s">
        <v>28</v>
      </c>
      <c r="AV4" s="19"/>
      <c r="AW4" s="19"/>
      <c r="AX4" s="19"/>
      <c r="AY4" s="19"/>
      <c r="AZ4" s="19"/>
    </row>
    <row r="5" spans="1:52" ht="236">
      <c r="A5" s="17" t="s">
        <v>39</v>
      </c>
      <c r="B5" s="17" t="s">
        <v>38</v>
      </c>
      <c r="C5" s="17" t="s">
        <v>40</v>
      </c>
      <c r="D5" s="17" t="s">
        <v>30</v>
      </c>
      <c r="E5" s="17" t="s">
        <v>31</v>
      </c>
      <c r="F5" s="17" t="s">
        <v>18</v>
      </c>
      <c r="G5" s="17" t="s">
        <v>19</v>
      </c>
      <c r="H5" s="17" t="s">
        <v>1</v>
      </c>
      <c r="I5" s="17" t="s">
        <v>94</v>
      </c>
      <c r="J5" s="17" t="s">
        <v>96</v>
      </c>
      <c r="K5" s="17" t="s">
        <v>2</v>
      </c>
      <c r="L5" s="17" t="s">
        <v>3</v>
      </c>
      <c r="M5" s="17" t="s">
        <v>4</v>
      </c>
      <c r="N5" s="17" t="s">
        <v>5</v>
      </c>
      <c r="O5" s="17" t="s">
        <v>6</v>
      </c>
      <c r="P5" s="17" t="s">
        <v>7</v>
      </c>
      <c r="Q5" s="17" t="s">
        <v>8</v>
      </c>
      <c r="R5" s="17" t="s">
        <v>9</v>
      </c>
      <c r="S5" s="17" t="s">
        <v>10</v>
      </c>
      <c r="T5" s="17" t="s">
        <v>11</v>
      </c>
      <c r="U5" s="17" t="s">
        <v>12</v>
      </c>
      <c r="V5" s="17" t="s">
        <v>13</v>
      </c>
      <c r="W5" s="17" t="s">
        <v>14</v>
      </c>
      <c r="X5" s="17" t="s">
        <v>15</v>
      </c>
      <c r="Y5" s="17" t="s">
        <v>16</v>
      </c>
      <c r="Z5" s="17" t="s">
        <v>17</v>
      </c>
      <c r="AA5" s="17" t="s">
        <v>23</v>
      </c>
      <c r="AB5" s="17" t="s">
        <v>149</v>
      </c>
      <c r="AC5" s="17" t="s">
        <v>151</v>
      </c>
      <c r="AD5" s="17" t="s">
        <v>150</v>
      </c>
      <c r="AE5" s="17" t="s">
        <v>24</v>
      </c>
      <c r="AF5" s="17" t="s">
        <v>152</v>
      </c>
      <c r="AG5" s="17" t="s">
        <v>153</v>
      </c>
      <c r="AH5" s="17" t="s">
        <v>154</v>
      </c>
      <c r="AI5" s="17" t="s">
        <v>155</v>
      </c>
      <c r="AJ5" s="17" t="s">
        <v>156</v>
      </c>
      <c r="AK5" s="17" t="s">
        <v>157</v>
      </c>
      <c r="AL5" s="17" t="s">
        <v>158</v>
      </c>
      <c r="AM5" s="17" t="s">
        <v>159</v>
      </c>
      <c r="AN5" s="17" t="s">
        <v>160</v>
      </c>
      <c r="AO5" s="17" t="s">
        <v>161</v>
      </c>
      <c r="AP5" s="17" t="s">
        <v>162</v>
      </c>
      <c r="AQ5" s="17" t="s">
        <v>163</v>
      </c>
      <c r="AR5" s="17" t="s">
        <v>164</v>
      </c>
      <c r="AS5" s="17" t="s">
        <v>165</v>
      </c>
      <c r="AT5" s="17" t="s">
        <v>166</v>
      </c>
      <c r="AU5" s="17" t="s">
        <v>167</v>
      </c>
      <c r="AV5" s="17" t="s">
        <v>168</v>
      </c>
      <c r="AW5" s="17" t="s">
        <v>169</v>
      </c>
      <c r="AX5" s="17" t="s">
        <v>170</v>
      </c>
      <c r="AY5" s="17" t="s">
        <v>171</v>
      </c>
      <c r="AZ5" s="17" t="s">
        <v>172</v>
      </c>
    </row>
    <row r="6" spans="1:52">
      <c r="A6" s="16">
        <v>1</v>
      </c>
      <c r="B6" s="16" t="s">
        <v>37</v>
      </c>
      <c r="C6" s="16">
        <v>1</v>
      </c>
      <c r="D6" s="18" t="s">
        <v>41</v>
      </c>
      <c r="E6" s="12" t="s">
        <v>32</v>
      </c>
      <c r="F6" s="7">
        <v>60</v>
      </c>
      <c r="G6" s="7">
        <f t="shared" ref="G6:G37" si="0">1/F6</f>
        <v>1.6666666666666666E-2</v>
      </c>
      <c r="H6" s="7">
        <v>640</v>
      </c>
      <c r="I6" s="7" t="s">
        <v>95</v>
      </c>
      <c r="J6" s="7" t="s">
        <v>95</v>
      </c>
      <c r="K6" s="7">
        <v>480</v>
      </c>
      <c r="L6" s="7">
        <f t="shared" ref="L6:L37" si="1">H6*K6</f>
        <v>307200</v>
      </c>
      <c r="M6" s="16">
        <f t="shared" ref="M6:M37" si="2">N6-H6</f>
        <v>160</v>
      </c>
      <c r="N6" s="16">
        <v>800</v>
      </c>
      <c r="O6" s="16">
        <v>45</v>
      </c>
      <c r="P6" s="16">
        <f t="shared" ref="P6:P37" si="3">K6+O6</f>
        <v>525</v>
      </c>
      <c r="Q6" s="16">
        <f t="shared" ref="Q6:Q37" si="4">N6*P6</f>
        <v>420000</v>
      </c>
      <c r="R6" s="13">
        <f t="shared" ref="R6:R37" si="5">H6/N6</f>
        <v>0.8</v>
      </c>
      <c r="S6" s="13">
        <f t="shared" ref="S6:S37" si="6">K6/P6</f>
        <v>0.91428571428571426</v>
      </c>
      <c r="T6" s="15">
        <f t="shared" ref="T6:T37" si="7">G6/Q6</f>
        <v>3.9682539682539679E-8</v>
      </c>
      <c r="U6" s="15">
        <f t="shared" ref="U6:U37" si="8">1/T6</f>
        <v>25200000.000000004</v>
      </c>
      <c r="V6" s="15">
        <f t="shared" ref="V6:V37" si="9">H6*T6</f>
        <v>2.5396825396825394E-5</v>
      </c>
      <c r="W6" s="15">
        <f t="shared" ref="W6:W37" si="10">M6*T6</f>
        <v>6.3492063492063484E-6</v>
      </c>
      <c r="X6" s="15">
        <f t="shared" ref="X6:X37" si="11">N6*T6</f>
        <v>3.1746031746031745E-5</v>
      </c>
      <c r="Y6" s="15">
        <f>G6-Z6</f>
        <v>1.5238095238095238E-2</v>
      </c>
      <c r="Z6" s="15">
        <f t="shared" ref="Z6:Z37" si="12">O6*X6</f>
        <v>1.4285714285714286E-3</v>
      </c>
      <c r="AA6" s="15">
        <f t="shared" ref="AA6:AA37" si="13">G6/$L$3</f>
        <v>133.33333333333334</v>
      </c>
      <c r="AB6" s="15">
        <f>INT(AA6)-1</f>
        <v>132</v>
      </c>
      <c r="AC6" s="16">
        <f>CEILING(L6/AB6,1)</f>
        <v>2328</v>
      </c>
      <c r="AD6" s="13">
        <f>AC6*$N$3</f>
        <v>6984</v>
      </c>
      <c r="AE6" s="14">
        <v>32</v>
      </c>
      <c r="AF6" s="13">
        <f>INT((AD6*(1+$AG$3/100))/$N$3)*$N$3</f>
        <v>6984</v>
      </c>
      <c r="AG6" s="14">
        <f>AE6+AF6</f>
        <v>7016</v>
      </c>
      <c r="AH6" s="15">
        <f t="shared" ref="AH6:AH37" si="14">K6/AA6</f>
        <v>3.5999999999999996</v>
      </c>
      <c r="AI6" s="14">
        <f t="shared" ref="AI6:AI37" si="15">CEILING(AH6,1)</f>
        <v>4</v>
      </c>
      <c r="AJ6" s="14">
        <f t="shared" ref="AJ6:AJ37" si="16">AI6+$AJ$3</f>
        <v>4</v>
      </c>
      <c r="AK6" s="14">
        <f t="shared" ref="AK6:AK37" si="17">AJ6*H6*$N$3</f>
        <v>7680</v>
      </c>
      <c r="AL6" s="14">
        <f>AK6+AE6</f>
        <v>7712</v>
      </c>
      <c r="AM6" s="14">
        <f t="shared" ref="AM6:AM37" si="18">IF($AM$3,AK6,AG6)</f>
        <v>7016</v>
      </c>
      <c r="AN6" s="14">
        <f>AM6</f>
        <v>7016</v>
      </c>
      <c r="AO6" s="15">
        <f t="shared" ref="AO6:AO37" si="19">AC6/AM6</f>
        <v>0.33181299885974913</v>
      </c>
      <c r="AP6" s="14">
        <f t="shared" ref="AP6:AP37" si="20">INT(AO6)</f>
        <v>0</v>
      </c>
      <c r="AQ6" s="14">
        <f t="shared" ref="AQ6:AQ37" si="21">AC6-(AP6*AM6)+AE6</f>
        <v>2360</v>
      </c>
      <c r="AR6" s="14">
        <f>CEILING(AM6/1024, 1)</f>
        <v>7</v>
      </c>
      <c r="AS6" s="16">
        <f t="shared" ref="AS6:AS37" si="22">QUOTIENT(AR6-1, 16)+1</f>
        <v>1</v>
      </c>
      <c r="AT6" s="16">
        <f t="shared" ref="AT6:AT37" si="23">CEILING(AR6/AS6, 1)</f>
        <v>7</v>
      </c>
      <c r="AU6" s="15">
        <f t="shared" ref="AU6:AU37" si="24">Y6-W6</f>
        <v>1.5231746031746032E-2</v>
      </c>
      <c r="AV6" s="14">
        <f t="shared" ref="AV6:AV37" si="25">INT(AU6/$L$3)</f>
        <v>121</v>
      </c>
      <c r="AW6" s="14">
        <f t="shared" ref="AW6:AW37" si="26">AM6*AV6</f>
        <v>848936</v>
      </c>
      <c r="AX6" s="14">
        <f t="shared" ref="AX6:AX37" si="27">IF(AC6-AW6&gt;=0,AC6-AW6,0)</f>
        <v>0</v>
      </c>
      <c r="AY6" s="16">
        <f t="shared" ref="AY6:AY37" si="28">CEILING(2*AD6/$N$3,1)*$N$3</f>
        <v>13968</v>
      </c>
      <c r="AZ6" s="14">
        <f t="shared" ref="AZ6:AZ37" si="29">AX6+AY6</f>
        <v>13968</v>
      </c>
    </row>
    <row r="7" spans="1:52">
      <c r="A7" s="16">
        <v>2</v>
      </c>
      <c r="B7" s="16" t="s">
        <v>37</v>
      </c>
      <c r="C7" s="16">
        <v>2</v>
      </c>
      <c r="D7" s="18" t="s">
        <v>42</v>
      </c>
      <c r="E7" s="12" t="s">
        <v>32</v>
      </c>
      <c r="F7" s="7">
        <v>60</v>
      </c>
      <c r="G7" s="7">
        <f t="shared" si="0"/>
        <v>1.6666666666666666E-2</v>
      </c>
      <c r="H7" s="7">
        <v>720</v>
      </c>
      <c r="I7" s="7" t="s">
        <v>95</v>
      </c>
      <c r="J7" s="7" t="s">
        <v>95</v>
      </c>
      <c r="K7" s="7">
        <v>480</v>
      </c>
      <c r="L7" s="7">
        <f t="shared" si="1"/>
        <v>345600</v>
      </c>
      <c r="M7" s="16">
        <f t="shared" si="2"/>
        <v>138</v>
      </c>
      <c r="N7" s="16">
        <v>858</v>
      </c>
      <c r="O7" s="16">
        <v>45</v>
      </c>
      <c r="P7" s="16">
        <f t="shared" si="3"/>
        <v>525</v>
      </c>
      <c r="Q7" s="16">
        <f t="shared" si="4"/>
        <v>450450</v>
      </c>
      <c r="R7" s="13">
        <f t="shared" si="5"/>
        <v>0.83916083916083917</v>
      </c>
      <c r="S7" s="13">
        <f t="shared" si="6"/>
        <v>0.91428571428571426</v>
      </c>
      <c r="T7" s="15">
        <f t="shared" si="7"/>
        <v>3.7000037000037E-8</v>
      </c>
      <c r="U7" s="15">
        <f t="shared" si="8"/>
        <v>27027000</v>
      </c>
      <c r="V7" s="15">
        <f t="shared" si="9"/>
        <v>2.664002664002664E-5</v>
      </c>
      <c r="W7" s="15">
        <f t="shared" si="10"/>
        <v>5.1060051060051063E-6</v>
      </c>
      <c r="X7" s="15">
        <f t="shared" si="11"/>
        <v>3.1746031746031745E-5</v>
      </c>
      <c r="Y7" s="15">
        <f t="shared" ref="Y7:Y57" si="30">G7-Z7</f>
        <v>1.5238095238095238E-2</v>
      </c>
      <c r="Z7" s="15">
        <f t="shared" si="12"/>
        <v>1.4285714285714286E-3</v>
      </c>
      <c r="AA7" s="15">
        <f t="shared" si="13"/>
        <v>133.33333333333334</v>
      </c>
      <c r="AB7" s="15">
        <f t="shared" ref="AB7:AB57" si="31">INT(AA7)-1</f>
        <v>132</v>
      </c>
      <c r="AC7" s="16">
        <f t="shared" ref="AC7:AC57" si="32">CEILING(L7/AB7,1)</f>
        <v>2619</v>
      </c>
      <c r="AD7" s="13">
        <f t="shared" ref="AD7:AD57" si="33">AC7*$N$3</f>
        <v>7857</v>
      </c>
      <c r="AE7" s="14">
        <v>32</v>
      </c>
      <c r="AF7" s="13">
        <f t="shared" ref="AF6:AF37" si="34">AE7+AD7</f>
        <v>7889</v>
      </c>
      <c r="AG7" s="14">
        <f t="shared" ref="AG7:AG57" si="35">AE7+AF7</f>
        <v>7921</v>
      </c>
      <c r="AH7" s="15">
        <f t="shared" si="14"/>
        <v>3.5999999999999996</v>
      </c>
      <c r="AI7" s="14">
        <f t="shared" si="15"/>
        <v>4</v>
      </c>
      <c r="AJ7" s="14">
        <f t="shared" si="16"/>
        <v>4</v>
      </c>
      <c r="AK7" s="14">
        <f t="shared" si="17"/>
        <v>8640</v>
      </c>
      <c r="AL7" s="14">
        <f t="shared" ref="AL7:AL57" si="36">AK7+AE7</f>
        <v>8672</v>
      </c>
      <c r="AM7" s="14">
        <f t="shared" si="18"/>
        <v>7921</v>
      </c>
      <c r="AN7" s="14">
        <f t="shared" ref="AN7:AN57" si="37">AM7</f>
        <v>7921</v>
      </c>
      <c r="AO7" s="15">
        <f t="shared" si="19"/>
        <v>0.33064007069814416</v>
      </c>
      <c r="AP7" s="14">
        <f t="shared" si="20"/>
        <v>0</v>
      </c>
      <c r="AQ7" s="14">
        <f t="shared" si="21"/>
        <v>2651</v>
      </c>
      <c r="AR7" s="14">
        <f t="shared" ref="AR7:AR57" si="38">CEILING(AM7/1024, 1)</f>
        <v>8</v>
      </c>
      <c r="AS7" s="16">
        <f t="shared" si="22"/>
        <v>1</v>
      </c>
      <c r="AT7" s="16">
        <f t="shared" si="23"/>
        <v>8</v>
      </c>
      <c r="AU7" s="15">
        <f t="shared" si="24"/>
        <v>1.5232989232989233E-2</v>
      </c>
      <c r="AV7" s="14">
        <f t="shared" si="25"/>
        <v>121</v>
      </c>
      <c r="AW7" s="14">
        <f t="shared" si="26"/>
        <v>958441</v>
      </c>
      <c r="AX7" s="14">
        <f t="shared" si="27"/>
        <v>0</v>
      </c>
      <c r="AY7" s="16">
        <f t="shared" si="28"/>
        <v>15714</v>
      </c>
      <c r="AZ7" s="14">
        <f t="shared" si="29"/>
        <v>15714</v>
      </c>
    </row>
    <row r="8" spans="1:52">
      <c r="A8" s="16">
        <v>3</v>
      </c>
      <c r="B8" s="16" t="s">
        <v>37</v>
      </c>
      <c r="C8" s="16">
        <v>3</v>
      </c>
      <c r="D8" s="18" t="s">
        <v>43</v>
      </c>
      <c r="E8" s="12" t="s">
        <v>33</v>
      </c>
      <c r="F8" s="7">
        <v>60</v>
      </c>
      <c r="G8" s="7">
        <f t="shared" si="0"/>
        <v>1.6666666666666666E-2</v>
      </c>
      <c r="H8" s="7">
        <v>720</v>
      </c>
      <c r="I8" s="7" t="s">
        <v>95</v>
      </c>
      <c r="J8" s="7" t="s">
        <v>95</v>
      </c>
      <c r="K8" s="7">
        <v>480</v>
      </c>
      <c r="L8" s="7">
        <f t="shared" si="1"/>
        <v>345600</v>
      </c>
      <c r="M8" s="16">
        <f t="shared" si="2"/>
        <v>138</v>
      </c>
      <c r="N8" s="16">
        <v>858</v>
      </c>
      <c r="O8" s="16">
        <v>45</v>
      </c>
      <c r="P8" s="16">
        <f t="shared" si="3"/>
        <v>525</v>
      </c>
      <c r="Q8" s="16">
        <f t="shared" si="4"/>
        <v>450450</v>
      </c>
      <c r="R8" s="13">
        <f t="shared" si="5"/>
        <v>0.83916083916083917</v>
      </c>
      <c r="S8" s="13">
        <f t="shared" si="6"/>
        <v>0.91428571428571426</v>
      </c>
      <c r="T8" s="15">
        <f t="shared" si="7"/>
        <v>3.7000037000037E-8</v>
      </c>
      <c r="U8" s="15">
        <f t="shared" si="8"/>
        <v>27027000</v>
      </c>
      <c r="V8" s="15">
        <f t="shared" si="9"/>
        <v>2.664002664002664E-5</v>
      </c>
      <c r="W8" s="15">
        <f t="shared" si="10"/>
        <v>5.1060051060051063E-6</v>
      </c>
      <c r="X8" s="15">
        <f t="shared" si="11"/>
        <v>3.1746031746031745E-5</v>
      </c>
      <c r="Y8" s="15">
        <f t="shared" si="30"/>
        <v>1.5238095238095238E-2</v>
      </c>
      <c r="Z8" s="15">
        <f t="shared" si="12"/>
        <v>1.4285714285714286E-3</v>
      </c>
      <c r="AA8" s="15">
        <f t="shared" si="13"/>
        <v>133.33333333333334</v>
      </c>
      <c r="AB8" s="15">
        <f t="shared" si="31"/>
        <v>132</v>
      </c>
      <c r="AC8" s="16">
        <f t="shared" si="32"/>
        <v>2619</v>
      </c>
      <c r="AD8" s="13">
        <f t="shared" si="33"/>
        <v>7857</v>
      </c>
      <c r="AE8" s="14">
        <v>32</v>
      </c>
      <c r="AF8" s="13">
        <f t="shared" si="34"/>
        <v>7889</v>
      </c>
      <c r="AG8" s="14">
        <f t="shared" si="35"/>
        <v>7921</v>
      </c>
      <c r="AH8" s="15">
        <f t="shared" si="14"/>
        <v>3.5999999999999996</v>
      </c>
      <c r="AI8" s="14">
        <f t="shared" si="15"/>
        <v>4</v>
      </c>
      <c r="AJ8" s="14">
        <f t="shared" si="16"/>
        <v>4</v>
      </c>
      <c r="AK8" s="14">
        <f t="shared" si="17"/>
        <v>8640</v>
      </c>
      <c r="AL8" s="14">
        <f t="shared" si="36"/>
        <v>8672</v>
      </c>
      <c r="AM8" s="14">
        <f t="shared" si="18"/>
        <v>7921</v>
      </c>
      <c r="AN8" s="14">
        <f t="shared" si="37"/>
        <v>7921</v>
      </c>
      <c r="AO8" s="15">
        <f t="shared" si="19"/>
        <v>0.33064007069814416</v>
      </c>
      <c r="AP8" s="14">
        <f t="shared" si="20"/>
        <v>0</v>
      </c>
      <c r="AQ8" s="14">
        <f t="shared" si="21"/>
        <v>2651</v>
      </c>
      <c r="AR8" s="14">
        <f t="shared" si="38"/>
        <v>8</v>
      </c>
      <c r="AS8" s="16">
        <f t="shared" si="22"/>
        <v>1</v>
      </c>
      <c r="AT8" s="16">
        <f t="shared" si="23"/>
        <v>8</v>
      </c>
      <c r="AU8" s="15">
        <f t="shared" si="24"/>
        <v>1.5232989232989233E-2</v>
      </c>
      <c r="AV8" s="14">
        <f t="shared" si="25"/>
        <v>121</v>
      </c>
      <c r="AW8" s="14">
        <f t="shared" si="26"/>
        <v>958441</v>
      </c>
      <c r="AX8" s="14">
        <f t="shared" si="27"/>
        <v>0</v>
      </c>
      <c r="AY8" s="16">
        <f t="shared" si="28"/>
        <v>15714</v>
      </c>
      <c r="AZ8" s="14">
        <f t="shared" si="29"/>
        <v>15714</v>
      </c>
    </row>
    <row r="9" spans="1:52">
      <c r="A9" s="16">
        <v>6</v>
      </c>
      <c r="B9" s="16" t="s">
        <v>37</v>
      </c>
      <c r="C9" s="16">
        <v>48</v>
      </c>
      <c r="D9" s="18" t="s">
        <v>44</v>
      </c>
      <c r="E9" s="12" t="s">
        <v>32</v>
      </c>
      <c r="F9" s="7">
        <v>120</v>
      </c>
      <c r="G9" s="7">
        <f t="shared" si="0"/>
        <v>8.3333333333333332E-3</v>
      </c>
      <c r="H9" s="7">
        <v>720</v>
      </c>
      <c r="I9" s="7" t="s">
        <v>95</v>
      </c>
      <c r="J9" s="7" t="s">
        <v>95</v>
      </c>
      <c r="K9" s="7">
        <v>480</v>
      </c>
      <c r="L9" s="7">
        <f t="shared" si="1"/>
        <v>345600</v>
      </c>
      <c r="M9" s="16">
        <f t="shared" si="2"/>
        <v>138</v>
      </c>
      <c r="N9" s="16">
        <v>858</v>
      </c>
      <c r="O9" s="16">
        <v>45</v>
      </c>
      <c r="P9" s="16">
        <f t="shared" si="3"/>
        <v>525</v>
      </c>
      <c r="Q9" s="16">
        <f t="shared" si="4"/>
        <v>450450</v>
      </c>
      <c r="R9" s="13">
        <f t="shared" si="5"/>
        <v>0.83916083916083917</v>
      </c>
      <c r="S9" s="13">
        <f t="shared" si="6"/>
        <v>0.91428571428571426</v>
      </c>
      <c r="T9" s="15">
        <f t="shared" si="7"/>
        <v>1.85000185000185E-8</v>
      </c>
      <c r="U9" s="15">
        <f t="shared" si="8"/>
        <v>54054000</v>
      </c>
      <c r="V9" s="15">
        <f t="shared" si="9"/>
        <v>1.332001332001332E-5</v>
      </c>
      <c r="W9" s="15">
        <f t="shared" si="10"/>
        <v>2.5530025530025532E-6</v>
      </c>
      <c r="X9" s="15">
        <f t="shared" si="11"/>
        <v>1.5873015873015872E-5</v>
      </c>
      <c r="Y9" s="15">
        <f t="shared" si="30"/>
        <v>7.619047619047619E-3</v>
      </c>
      <c r="Z9" s="15">
        <f t="shared" si="12"/>
        <v>7.1428571428571429E-4</v>
      </c>
      <c r="AA9" s="15">
        <f t="shared" si="13"/>
        <v>66.666666666666671</v>
      </c>
      <c r="AB9" s="15">
        <f t="shared" si="31"/>
        <v>65</v>
      </c>
      <c r="AC9" s="16">
        <f t="shared" si="32"/>
        <v>5317</v>
      </c>
      <c r="AD9" s="13">
        <f t="shared" si="33"/>
        <v>15951</v>
      </c>
      <c r="AE9" s="14">
        <v>32</v>
      </c>
      <c r="AF9" s="13">
        <f t="shared" si="34"/>
        <v>15983</v>
      </c>
      <c r="AG9" s="14">
        <f t="shared" si="35"/>
        <v>16015</v>
      </c>
      <c r="AH9" s="15">
        <f t="shared" si="14"/>
        <v>7.1999999999999993</v>
      </c>
      <c r="AI9" s="14">
        <f t="shared" si="15"/>
        <v>8</v>
      </c>
      <c r="AJ9" s="14">
        <f t="shared" si="16"/>
        <v>8</v>
      </c>
      <c r="AK9" s="14">
        <f t="shared" si="17"/>
        <v>17280</v>
      </c>
      <c r="AL9" s="14">
        <f t="shared" si="36"/>
        <v>17312</v>
      </c>
      <c r="AM9" s="14">
        <f t="shared" si="18"/>
        <v>16015</v>
      </c>
      <c r="AN9" s="14">
        <f t="shared" si="37"/>
        <v>16015</v>
      </c>
      <c r="AO9" s="15">
        <f t="shared" si="19"/>
        <v>0.33200124882922261</v>
      </c>
      <c r="AP9" s="14">
        <f t="shared" si="20"/>
        <v>0</v>
      </c>
      <c r="AQ9" s="14">
        <f t="shared" si="21"/>
        <v>5349</v>
      </c>
      <c r="AR9" s="14">
        <f t="shared" si="38"/>
        <v>16</v>
      </c>
      <c r="AS9" s="16">
        <f t="shared" si="22"/>
        <v>1</v>
      </c>
      <c r="AT9" s="16">
        <f t="shared" si="23"/>
        <v>16</v>
      </c>
      <c r="AU9" s="15">
        <f t="shared" si="24"/>
        <v>7.6164946164946163E-3</v>
      </c>
      <c r="AV9" s="14">
        <f t="shared" si="25"/>
        <v>60</v>
      </c>
      <c r="AW9" s="14">
        <f t="shared" si="26"/>
        <v>960900</v>
      </c>
      <c r="AX9" s="14">
        <f t="shared" si="27"/>
        <v>0</v>
      </c>
      <c r="AY9" s="16">
        <f t="shared" si="28"/>
        <v>31902</v>
      </c>
      <c r="AZ9" s="14">
        <f t="shared" si="29"/>
        <v>31902</v>
      </c>
    </row>
    <row r="10" spans="1:52">
      <c r="A10" s="16">
        <v>8</v>
      </c>
      <c r="B10" s="16" t="s">
        <v>37</v>
      </c>
      <c r="C10" s="16">
        <v>56</v>
      </c>
      <c r="D10" s="18" t="s">
        <v>45</v>
      </c>
      <c r="E10" s="12" t="s">
        <v>32</v>
      </c>
      <c r="F10" s="7">
        <v>240</v>
      </c>
      <c r="G10" s="7">
        <f t="shared" si="0"/>
        <v>4.1666666666666666E-3</v>
      </c>
      <c r="H10" s="7">
        <v>720</v>
      </c>
      <c r="I10" s="7" t="s">
        <v>95</v>
      </c>
      <c r="J10" s="7" t="s">
        <v>95</v>
      </c>
      <c r="K10" s="7">
        <v>480</v>
      </c>
      <c r="L10" s="7">
        <f t="shared" si="1"/>
        <v>345600</v>
      </c>
      <c r="M10" s="16">
        <f t="shared" si="2"/>
        <v>138</v>
      </c>
      <c r="N10" s="16">
        <v>858</v>
      </c>
      <c r="O10" s="16">
        <v>45</v>
      </c>
      <c r="P10" s="16">
        <f t="shared" si="3"/>
        <v>525</v>
      </c>
      <c r="Q10" s="16">
        <f t="shared" si="4"/>
        <v>450450</v>
      </c>
      <c r="R10" s="13">
        <f t="shared" si="5"/>
        <v>0.83916083916083917</v>
      </c>
      <c r="S10" s="13">
        <f t="shared" si="6"/>
        <v>0.91428571428571426</v>
      </c>
      <c r="T10" s="15">
        <f t="shared" si="7"/>
        <v>9.2500092500092501E-9</v>
      </c>
      <c r="U10" s="15">
        <f t="shared" si="8"/>
        <v>108108000</v>
      </c>
      <c r="V10" s="15">
        <f t="shared" si="9"/>
        <v>6.66000666000666E-6</v>
      </c>
      <c r="W10" s="15">
        <f t="shared" si="10"/>
        <v>1.2765012765012766E-6</v>
      </c>
      <c r="X10" s="15">
        <f t="shared" si="11"/>
        <v>7.9365079365079362E-6</v>
      </c>
      <c r="Y10" s="15">
        <f t="shared" si="30"/>
        <v>3.8095238095238095E-3</v>
      </c>
      <c r="Z10" s="15">
        <f t="shared" si="12"/>
        <v>3.5714285714285714E-4</v>
      </c>
      <c r="AA10" s="15">
        <f t="shared" si="13"/>
        <v>33.333333333333336</v>
      </c>
      <c r="AB10" s="15">
        <f t="shared" si="31"/>
        <v>32</v>
      </c>
      <c r="AC10" s="16">
        <f t="shared" si="32"/>
        <v>10800</v>
      </c>
      <c r="AD10" s="13">
        <f t="shared" si="33"/>
        <v>32400</v>
      </c>
      <c r="AE10" s="14">
        <v>33</v>
      </c>
      <c r="AF10" s="13">
        <f t="shared" si="34"/>
        <v>32433</v>
      </c>
      <c r="AG10" s="14">
        <f t="shared" si="35"/>
        <v>32466</v>
      </c>
      <c r="AH10" s="15">
        <f t="shared" si="14"/>
        <v>14.399999999999999</v>
      </c>
      <c r="AI10" s="14">
        <f t="shared" si="15"/>
        <v>15</v>
      </c>
      <c r="AJ10" s="14">
        <f t="shared" si="16"/>
        <v>15</v>
      </c>
      <c r="AK10" s="14">
        <f t="shared" si="17"/>
        <v>32400</v>
      </c>
      <c r="AL10" s="14">
        <f t="shared" si="36"/>
        <v>32433</v>
      </c>
      <c r="AM10" s="14">
        <f t="shared" si="18"/>
        <v>32466</v>
      </c>
      <c r="AN10" s="14">
        <f t="shared" si="37"/>
        <v>32466</v>
      </c>
      <c r="AO10" s="15">
        <f t="shared" si="19"/>
        <v>0.33265570134910366</v>
      </c>
      <c r="AP10" s="14">
        <f t="shared" si="20"/>
        <v>0</v>
      </c>
      <c r="AQ10" s="14">
        <f t="shared" si="21"/>
        <v>10833</v>
      </c>
      <c r="AR10" s="14">
        <f t="shared" si="38"/>
        <v>32</v>
      </c>
      <c r="AS10" s="16">
        <f t="shared" si="22"/>
        <v>2</v>
      </c>
      <c r="AT10" s="16">
        <f t="shared" si="23"/>
        <v>16</v>
      </c>
      <c r="AU10" s="15">
        <f t="shared" si="24"/>
        <v>3.8082473082473082E-3</v>
      </c>
      <c r="AV10" s="14">
        <f t="shared" si="25"/>
        <v>30</v>
      </c>
      <c r="AW10" s="14">
        <f t="shared" si="26"/>
        <v>973980</v>
      </c>
      <c r="AX10" s="14">
        <f t="shared" si="27"/>
        <v>0</v>
      </c>
      <c r="AY10" s="16">
        <f t="shared" si="28"/>
        <v>64800</v>
      </c>
      <c r="AZ10" s="14">
        <f t="shared" si="29"/>
        <v>64800</v>
      </c>
    </row>
    <row r="11" spans="1:52">
      <c r="A11" s="16">
        <v>4</v>
      </c>
      <c r="B11" s="16" t="s">
        <v>37</v>
      </c>
      <c r="C11" s="16">
        <v>17</v>
      </c>
      <c r="D11" s="18" t="s">
        <v>46</v>
      </c>
      <c r="E11" s="12" t="s">
        <v>32</v>
      </c>
      <c r="F11" s="7">
        <v>50</v>
      </c>
      <c r="G11" s="7">
        <f t="shared" si="0"/>
        <v>0.02</v>
      </c>
      <c r="H11" s="7">
        <v>720</v>
      </c>
      <c r="I11" s="7" t="s">
        <v>95</v>
      </c>
      <c r="J11" s="7" t="s">
        <v>95</v>
      </c>
      <c r="K11" s="7">
        <v>576</v>
      </c>
      <c r="L11" s="7">
        <f t="shared" si="1"/>
        <v>414720</v>
      </c>
      <c r="M11" s="16">
        <f t="shared" si="2"/>
        <v>144</v>
      </c>
      <c r="N11" s="16">
        <v>864</v>
      </c>
      <c r="O11" s="16">
        <v>49</v>
      </c>
      <c r="P11" s="16">
        <f t="shared" si="3"/>
        <v>625</v>
      </c>
      <c r="Q11" s="16">
        <f t="shared" si="4"/>
        <v>540000</v>
      </c>
      <c r="R11" s="13">
        <f t="shared" si="5"/>
        <v>0.83333333333333337</v>
      </c>
      <c r="S11" s="13">
        <f t="shared" si="6"/>
        <v>0.92159999999999997</v>
      </c>
      <c r="T11" s="15">
        <f t="shared" si="7"/>
        <v>3.7037037037037036E-8</v>
      </c>
      <c r="U11" s="15">
        <f t="shared" si="8"/>
        <v>27000000</v>
      </c>
      <c r="V11" s="15">
        <f t="shared" si="9"/>
        <v>2.6666666666666667E-5</v>
      </c>
      <c r="W11" s="15">
        <f t="shared" si="10"/>
        <v>5.3333333333333337E-6</v>
      </c>
      <c r="X11" s="15">
        <f t="shared" si="11"/>
        <v>3.1999999999999999E-5</v>
      </c>
      <c r="Y11" s="15">
        <f t="shared" si="30"/>
        <v>1.8432E-2</v>
      </c>
      <c r="Z11" s="15">
        <f t="shared" si="12"/>
        <v>1.5679999999999999E-3</v>
      </c>
      <c r="AA11" s="15">
        <f t="shared" si="13"/>
        <v>160</v>
      </c>
      <c r="AB11" s="15">
        <f t="shared" si="31"/>
        <v>159</v>
      </c>
      <c r="AC11" s="16">
        <f t="shared" si="32"/>
        <v>2609</v>
      </c>
      <c r="AD11" s="13">
        <f t="shared" si="33"/>
        <v>7827</v>
      </c>
      <c r="AE11" s="14">
        <v>32</v>
      </c>
      <c r="AF11" s="13">
        <f t="shared" si="34"/>
        <v>7859</v>
      </c>
      <c r="AG11" s="14">
        <f t="shared" si="35"/>
        <v>7891</v>
      </c>
      <c r="AH11" s="15">
        <f t="shared" si="14"/>
        <v>3.6</v>
      </c>
      <c r="AI11" s="14">
        <f t="shared" si="15"/>
        <v>4</v>
      </c>
      <c r="AJ11" s="14">
        <f t="shared" si="16"/>
        <v>4</v>
      </c>
      <c r="AK11" s="14">
        <f t="shared" si="17"/>
        <v>8640</v>
      </c>
      <c r="AL11" s="14">
        <f t="shared" si="36"/>
        <v>8672</v>
      </c>
      <c r="AM11" s="14">
        <f t="shared" si="18"/>
        <v>7891</v>
      </c>
      <c r="AN11" s="14">
        <f t="shared" si="37"/>
        <v>7891</v>
      </c>
      <c r="AO11" s="15">
        <f t="shared" si="19"/>
        <v>0.33062983145355468</v>
      </c>
      <c r="AP11" s="14">
        <f t="shared" si="20"/>
        <v>0</v>
      </c>
      <c r="AQ11" s="14">
        <f t="shared" si="21"/>
        <v>2641</v>
      </c>
      <c r="AR11" s="14">
        <f t="shared" si="38"/>
        <v>8</v>
      </c>
      <c r="AS11" s="16">
        <f t="shared" si="22"/>
        <v>1</v>
      </c>
      <c r="AT11" s="16">
        <f t="shared" si="23"/>
        <v>8</v>
      </c>
      <c r="AU11" s="15">
        <f t="shared" si="24"/>
        <v>1.8426666666666668E-2</v>
      </c>
      <c r="AV11" s="14">
        <f t="shared" si="25"/>
        <v>147</v>
      </c>
      <c r="AW11" s="14">
        <f t="shared" si="26"/>
        <v>1159977</v>
      </c>
      <c r="AX11" s="14">
        <f t="shared" si="27"/>
        <v>0</v>
      </c>
      <c r="AY11" s="16">
        <f t="shared" si="28"/>
        <v>15654</v>
      </c>
      <c r="AZ11" s="14">
        <f t="shared" si="29"/>
        <v>15654</v>
      </c>
    </row>
    <row r="12" spans="1:52">
      <c r="A12" s="16">
        <v>5</v>
      </c>
      <c r="B12" s="16" t="s">
        <v>37</v>
      </c>
      <c r="C12" s="16">
        <v>42</v>
      </c>
      <c r="D12" s="18" t="s">
        <v>47</v>
      </c>
      <c r="E12" s="12" t="s">
        <v>32</v>
      </c>
      <c r="F12" s="7">
        <v>100</v>
      </c>
      <c r="G12" s="7">
        <f t="shared" si="0"/>
        <v>0.01</v>
      </c>
      <c r="H12" s="7">
        <v>720</v>
      </c>
      <c r="I12" s="7" t="s">
        <v>95</v>
      </c>
      <c r="J12" s="7" t="s">
        <v>95</v>
      </c>
      <c r="K12" s="7">
        <v>576</v>
      </c>
      <c r="L12" s="7">
        <f t="shared" si="1"/>
        <v>414720</v>
      </c>
      <c r="M12" s="16">
        <f t="shared" si="2"/>
        <v>144</v>
      </c>
      <c r="N12" s="16">
        <v>864</v>
      </c>
      <c r="O12" s="16">
        <v>49</v>
      </c>
      <c r="P12" s="16">
        <f t="shared" si="3"/>
        <v>625</v>
      </c>
      <c r="Q12" s="16">
        <f t="shared" si="4"/>
        <v>540000</v>
      </c>
      <c r="R12" s="13">
        <f t="shared" si="5"/>
        <v>0.83333333333333337</v>
      </c>
      <c r="S12" s="13">
        <f t="shared" si="6"/>
        <v>0.92159999999999997</v>
      </c>
      <c r="T12" s="15">
        <f t="shared" si="7"/>
        <v>1.8518518518518518E-8</v>
      </c>
      <c r="U12" s="15">
        <f t="shared" si="8"/>
        <v>54000000</v>
      </c>
      <c r="V12" s="15">
        <f t="shared" si="9"/>
        <v>1.3333333333333333E-5</v>
      </c>
      <c r="W12" s="15">
        <f t="shared" si="10"/>
        <v>2.6666666666666668E-6</v>
      </c>
      <c r="X12" s="15">
        <f t="shared" si="11"/>
        <v>1.5999999999999999E-5</v>
      </c>
      <c r="Y12" s="15">
        <f t="shared" si="30"/>
        <v>9.2160000000000002E-3</v>
      </c>
      <c r="Z12" s="15">
        <f t="shared" si="12"/>
        <v>7.8399999999999997E-4</v>
      </c>
      <c r="AA12" s="15">
        <f t="shared" si="13"/>
        <v>80</v>
      </c>
      <c r="AB12" s="15">
        <f t="shared" si="31"/>
        <v>79</v>
      </c>
      <c r="AC12" s="16">
        <f t="shared" si="32"/>
        <v>5250</v>
      </c>
      <c r="AD12" s="13">
        <f t="shared" si="33"/>
        <v>15750</v>
      </c>
      <c r="AE12" s="14">
        <v>32</v>
      </c>
      <c r="AF12" s="13">
        <f t="shared" si="34"/>
        <v>15782</v>
      </c>
      <c r="AG12" s="14">
        <f t="shared" si="35"/>
        <v>15814</v>
      </c>
      <c r="AH12" s="15">
        <f t="shared" si="14"/>
        <v>7.2</v>
      </c>
      <c r="AI12" s="14">
        <f t="shared" si="15"/>
        <v>8</v>
      </c>
      <c r="AJ12" s="14">
        <f t="shared" si="16"/>
        <v>8</v>
      </c>
      <c r="AK12" s="14">
        <f t="shared" si="17"/>
        <v>17280</v>
      </c>
      <c r="AL12" s="14">
        <f t="shared" si="36"/>
        <v>17312</v>
      </c>
      <c r="AM12" s="14">
        <f t="shared" si="18"/>
        <v>15814</v>
      </c>
      <c r="AN12" s="14">
        <f t="shared" si="37"/>
        <v>15814</v>
      </c>
      <c r="AO12" s="15">
        <f t="shared" si="19"/>
        <v>0.33198431769318326</v>
      </c>
      <c r="AP12" s="14">
        <f t="shared" si="20"/>
        <v>0</v>
      </c>
      <c r="AQ12" s="14">
        <f t="shared" si="21"/>
        <v>5282</v>
      </c>
      <c r="AR12" s="14">
        <f t="shared" si="38"/>
        <v>16</v>
      </c>
      <c r="AS12" s="16">
        <f t="shared" si="22"/>
        <v>1</v>
      </c>
      <c r="AT12" s="16">
        <f t="shared" si="23"/>
        <v>16</v>
      </c>
      <c r="AU12" s="15">
        <f t="shared" si="24"/>
        <v>9.2133333333333338E-3</v>
      </c>
      <c r="AV12" s="14">
        <f t="shared" si="25"/>
        <v>73</v>
      </c>
      <c r="AW12" s="14">
        <f t="shared" si="26"/>
        <v>1154422</v>
      </c>
      <c r="AX12" s="14">
        <f t="shared" si="27"/>
        <v>0</v>
      </c>
      <c r="AY12" s="16">
        <f t="shared" si="28"/>
        <v>31500</v>
      </c>
      <c r="AZ12" s="14">
        <f t="shared" si="29"/>
        <v>31500</v>
      </c>
    </row>
    <row r="13" spans="1:52">
      <c r="A13" s="16">
        <v>7</v>
      </c>
      <c r="B13" s="16" t="s">
        <v>37</v>
      </c>
      <c r="C13" s="16">
        <v>52</v>
      </c>
      <c r="D13" s="18" t="s">
        <v>48</v>
      </c>
      <c r="E13" s="12" t="s">
        <v>32</v>
      </c>
      <c r="F13" s="7">
        <v>200</v>
      </c>
      <c r="G13" s="7">
        <f t="shared" si="0"/>
        <v>5.0000000000000001E-3</v>
      </c>
      <c r="H13" s="7">
        <v>720</v>
      </c>
      <c r="I13" s="7" t="s">
        <v>95</v>
      </c>
      <c r="J13" s="7" t="s">
        <v>95</v>
      </c>
      <c r="K13" s="7">
        <v>576</v>
      </c>
      <c r="L13" s="7">
        <f t="shared" si="1"/>
        <v>414720</v>
      </c>
      <c r="M13" s="16">
        <f t="shared" si="2"/>
        <v>144</v>
      </c>
      <c r="N13" s="16">
        <v>864</v>
      </c>
      <c r="O13" s="16">
        <v>49</v>
      </c>
      <c r="P13" s="16">
        <f t="shared" si="3"/>
        <v>625</v>
      </c>
      <c r="Q13" s="16">
        <f t="shared" si="4"/>
        <v>540000</v>
      </c>
      <c r="R13" s="13">
        <f t="shared" si="5"/>
        <v>0.83333333333333337</v>
      </c>
      <c r="S13" s="13">
        <f t="shared" si="6"/>
        <v>0.92159999999999997</v>
      </c>
      <c r="T13" s="15">
        <f t="shared" si="7"/>
        <v>9.2592592592592591E-9</v>
      </c>
      <c r="U13" s="15">
        <f t="shared" si="8"/>
        <v>108000000</v>
      </c>
      <c r="V13" s="15">
        <f t="shared" si="9"/>
        <v>6.6666666666666666E-6</v>
      </c>
      <c r="W13" s="15">
        <f t="shared" si="10"/>
        <v>1.3333333333333334E-6</v>
      </c>
      <c r="X13" s="15">
        <f t="shared" si="11"/>
        <v>7.9999999999999996E-6</v>
      </c>
      <c r="Y13" s="15">
        <f t="shared" si="30"/>
        <v>4.6080000000000001E-3</v>
      </c>
      <c r="Z13" s="15">
        <f t="shared" si="12"/>
        <v>3.9199999999999999E-4</v>
      </c>
      <c r="AA13" s="15">
        <f t="shared" si="13"/>
        <v>40</v>
      </c>
      <c r="AB13" s="15">
        <f t="shared" si="31"/>
        <v>39</v>
      </c>
      <c r="AC13" s="16">
        <f t="shared" si="32"/>
        <v>10634</v>
      </c>
      <c r="AD13" s="13">
        <f t="shared" si="33"/>
        <v>31902</v>
      </c>
      <c r="AE13" s="14">
        <v>32</v>
      </c>
      <c r="AF13" s="13">
        <f t="shared" si="34"/>
        <v>31934</v>
      </c>
      <c r="AG13" s="14">
        <f t="shared" si="35"/>
        <v>31966</v>
      </c>
      <c r="AH13" s="15">
        <f t="shared" si="14"/>
        <v>14.4</v>
      </c>
      <c r="AI13" s="14">
        <f t="shared" si="15"/>
        <v>15</v>
      </c>
      <c r="AJ13" s="14">
        <f t="shared" si="16"/>
        <v>15</v>
      </c>
      <c r="AK13" s="14">
        <f t="shared" si="17"/>
        <v>32400</v>
      </c>
      <c r="AL13" s="14">
        <f t="shared" si="36"/>
        <v>32432</v>
      </c>
      <c r="AM13" s="14">
        <f t="shared" si="18"/>
        <v>31966</v>
      </c>
      <c r="AN13" s="14">
        <f t="shared" si="37"/>
        <v>31966</v>
      </c>
      <c r="AO13" s="15">
        <f t="shared" si="19"/>
        <v>0.33266595757992867</v>
      </c>
      <c r="AP13" s="14">
        <f t="shared" si="20"/>
        <v>0</v>
      </c>
      <c r="AQ13" s="14">
        <f t="shared" si="21"/>
        <v>10666</v>
      </c>
      <c r="AR13" s="14">
        <f t="shared" si="38"/>
        <v>32</v>
      </c>
      <c r="AS13" s="16">
        <f t="shared" si="22"/>
        <v>2</v>
      </c>
      <c r="AT13" s="16">
        <f t="shared" si="23"/>
        <v>16</v>
      </c>
      <c r="AU13" s="15">
        <f t="shared" si="24"/>
        <v>4.6066666666666669E-3</v>
      </c>
      <c r="AV13" s="14">
        <f t="shared" si="25"/>
        <v>36</v>
      </c>
      <c r="AW13" s="14">
        <f t="shared" si="26"/>
        <v>1150776</v>
      </c>
      <c r="AX13" s="14">
        <f t="shared" si="27"/>
        <v>0</v>
      </c>
      <c r="AY13" s="16">
        <f t="shared" si="28"/>
        <v>63804</v>
      </c>
      <c r="AZ13" s="14">
        <f t="shared" si="29"/>
        <v>63804</v>
      </c>
    </row>
    <row r="14" spans="1:52">
      <c r="A14" s="16">
        <v>13</v>
      </c>
      <c r="B14" s="16" t="s">
        <v>37</v>
      </c>
      <c r="C14" s="16">
        <v>60</v>
      </c>
      <c r="D14" s="18" t="s">
        <v>49</v>
      </c>
      <c r="E14" s="12" t="s">
        <v>33</v>
      </c>
      <c r="F14" s="7">
        <v>24</v>
      </c>
      <c r="G14" s="7">
        <f t="shared" si="0"/>
        <v>4.1666666666666664E-2</v>
      </c>
      <c r="H14" s="7">
        <v>1280</v>
      </c>
      <c r="I14" s="7" t="s">
        <v>95</v>
      </c>
      <c r="J14" s="7" t="s">
        <v>95</v>
      </c>
      <c r="K14" s="7">
        <v>720</v>
      </c>
      <c r="L14" s="7">
        <f t="shared" si="1"/>
        <v>921600</v>
      </c>
      <c r="M14" s="16">
        <f t="shared" si="2"/>
        <v>2020</v>
      </c>
      <c r="N14" s="16">
        <v>3300</v>
      </c>
      <c r="O14" s="16">
        <v>30</v>
      </c>
      <c r="P14" s="16">
        <f t="shared" si="3"/>
        <v>750</v>
      </c>
      <c r="Q14" s="16">
        <f t="shared" si="4"/>
        <v>2475000</v>
      </c>
      <c r="R14" s="13">
        <f t="shared" si="5"/>
        <v>0.38787878787878788</v>
      </c>
      <c r="S14" s="13">
        <f t="shared" si="6"/>
        <v>0.96</v>
      </c>
      <c r="T14" s="15">
        <f t="shared" si="7"/>
        <v>1.6835016835016835E-8</v>
      </c>
      <c r="U14" s="15">
        <f t="shared" si="8"/>
        <v>59400000</v>
      </c>
      <c r="V14" s="15">
        <f t="shared" si="9"/>
        <v>2.1548821548821551E-5</v>
      </c>
      <c r="W14" s="15">
        <f t="shared" si="10"/>
        <v>3.4006734006734007E-5</v>
      </c>
      <c r="X14" s="15">
        <f t="shared" si="11"/>
        <v>5.5555555555555558E-5</v>
      </c>
      <c r="Y14" s="15">
        <f t="shared" si="30"/>
        <v>0.04</v>
      </c>
      <c r="Z14" s="15">
        <f t="shared" si="12"/>
        <v>1.6666666666666668E-3</v>
      </c>
      <c r="AA14" s="15">
        <f t="shared" si="13"/>
        <v>333.33333333333331</v>
      </c>
      <c r="AB14" s="15">
        <f t="shared" si="31"/>
        <v>332</v>
      </c>
      <c r="AC14" s="16">
        <f t="shared" si="32"/>
        <v>2776</v>
      </c>
      <c r="AD14" s="13">
        <f t="shared" si="33"/>
        <v>8328</v>
      </c>
      <c r="AE14" s="14">
        <v>32</v>
      </c>
      <c r="AF14" s="13">
        <f t="shared" si="34"/>
        <v>8360</v>
      </c>
      <c r="AG14" s="14">
        <f t="shared" si="35"/>
        <v>8392</v>
      </c>
      <c r="AH14" s="15">
        <f t="shared" si="14"/>
        <v>2.16</v>
      </c>
      <c r="AI14" s="14">
        <f t="shared" si="15"/>
        <v>3</v>
      </c>
      <c r="AJ14" s="14">
        <f t="shared" si="16"/>
        <v>3</v>
      </c>
      <c r="AK14" s="14">
        <f t="shared" si="17"/>
        <v>11520</v>
      </c>
      <c r="AL14" s="14">
        <f t="shared" si="36"/>
        <v>11552</v>
      </c>
      <c r="AM14" s="14">
        <f t="shared" si="18"/>
        <v>8392</v>
      </c>
      <c r="AN14" s="14">
        <f t="shared" si="37"/>
        <v>8392</v>
      </c>
      <c r="AO14" s="15">
        <f t="shared" si="19"/>
        <v>0.33079122974261199</v>
      </c>
      <c r="AP14" s="14">
        <f t="shared" si="20"/>
        <v>0</v>
      </c>
      <c r="AQ14" s="14">
        <f t="shared" si="21"/>
        <v>2808</v>
      </c>
      <c r="AR14" s="14">
        <f t="shared" si="38"/>
        <v>9</v>
      </c>
      <c r="AS14" s="16">
        <f t="shared" si="22"/>
        <v>1</v>
      </c>
      <c r="AT14" s="16">
        <f t="shared" si="23"/>
        <v>9</v>
      </c>
      <c r="AU14" s="15">
        <f t="shared" si="24"/>
        <v>3.9965993265993267E-2</v>
      </c>
      <c r="AV14" s="14">
        <f t="shared" si="25"/>
        <v>319</v>
      </c>
      <c r="AW14" s="14">
        <f t="shared" si="26"/>
        <v>2677048</v>
      </c>
      <c r="AX14" s="14">
        <f t="shared" si="27"/>
        <v>0</v>
      </c>
      <c r="AY14" s="16">
        <f t="shared" si="28"/>
        <v>16656</v>
      </c>
      <c r="AZ14" s="14">
        <f t="shared" si="29"/>
        <v>16656</v>
      </c>
    </row>
    <row r="15" spans="1:52">
      <c r="A15" s="16">
        <v>14</v>
      </c>
      <c r="B15" s="16" t="s">
        <v>37</v>
      </c>
      <c r="C15" s="16">
        <v>61</v>
      </c>
      <c r="D15" s="18" t="s">
        <v>50</v>
      </c>
      <c r="E15" s="12" t="s">
        <v>33</v>
      </c>
      <c r="F15" s="7">
        <v>25</v>
      </c>
      <c r="G15" s="7">
        <f t="shared" si="0"/>
        <v>0.04</v>
      </c>
      <c r="H15" s="7">
        <v>1280</v>
      </c>
      <c r="I15" s="7" t="s">
        <v>95</v>
      </c>
      <c r="J15" s="7" t="s">
        <v>95</v>
      </c>
      <c r="K15" s="7">
        <v>720</v>
      </c>
      <c r="L15" s="7">
        <f t="shared" si="1"/>
        <v>921600</v>
      </c>
      <c r="M15" s="16">
        <f t="shared" si="2"/>
        <v>2680</v>
      </c>
      <c r="N15" s="16">
        <v>3960</v>
      </c>
      <c r="O15" s="16">
        <v>30</v>
      </c>
      <c r="P15" s="16">
        <f t="shared" si="3"/>
        <v>750</v>
      </c>
      <c r="Q15" s="16">
        <f t="shared" si="4"/>
        <v>2970000</v>
      </c>
      <c r="R15" s="13">
        <f t="shared" si="5"/>
        <v>0.32323232323232326</v>
      </c>
      <c r="S15" s="13">
        <f t="shared" si="6"/>
        <v>0.96</v>
      </c>
      <c r="T15" s="15">
        <f t="shared" si="7"/>
        <v>1.3468013468013468E-8</v>
      </c>
      <c r="U15" s="15">
        <f t="shared" si="8"/>
        <v>74250000</v>
      </c>
      <c r="V15" s="15">
        <f t="shared" si="9"/>
        <v>1.7239057239057239E-5</v>
      </c>
      <c r="W15" s="15">
        <f t="shared" si="10"/>
        <v>3.6094276094276094E-5</v>
      </c>
      <c r="X15" s="15">
        <f t="shared" si="11"/>
        <v>5.3333333333333333E-5</v>
      </c>
      <c r="Y15" s="15">
        <f t="shared" si="30"/>
        <v>3.8400000000000004E-2</v>
      </c>
      <c r="Z15" s="15">
        <f t="shared" si="12"/>
        <v>1.6000000000000001E-3</v>
      </c>
      <c r="AA15" s="15">
        <f t="shared" si="13"/>
        <v>320</v>
      </c>
      <c r="AB15" s="15">
        <f t="shared" si="31"/>
        <v>319</v>
      </c>
      <c r="AC15" s="16">
        <f t="shared" si="32"/>
        <v>2890</v>
      </c>
      <c r="AD15" s="13">
        <f t="shared" si="33"/>
        <v>8670</v>
      </c>
      <c r="AE15" s="14">
        <v>32</v>
      </c>
      <c r="AF15" s="13">
        <f t="shared" si="34"/>
        <v>8702</v>
      </c>
      <c r="AG15" s="14">
        <f t="shared" si="35"/>
        <v>8734</v>
      </c>
      <c r="AH15" s="15">
        <f t="shared" si="14"/>
        <v>2.25</v>
      </c>
      <c r="AI15" s="14">
        <f t="shared" si="15"/>
        <v>3</v>
      </c>
      <c r="AJ15" s="14">
        <f t="shared" si="16"/>
        <v>3</v>
      </c>
      <c r="AK15" s="14">
        <f t="shared" si="17"/>
        <v>11520</v>
      </c>
      <c r="AL15" s="14">
        <f t="shared" si="36"/>
        <v>11552</v>
      </c>
      <c r="AM15" s="14">
        <f t="shared" si="18"/>
        <v>8734</v>
      </c>
      <c r="AN15" s="14">
        <f t="shared" si="37"/>
        <v>8734</v>
      </c>
      <c r="AO15" s="15">
        <f t="shared" si="19"/>
        <v>0.33089077169681702</v>
      </c>
      <c r="AP15" s="14">
        <f t="shared" si="20"/>
        <v>0</v>
      </c>
      <c r="AQ15" s="14">
        <f t="shared" si="21"/>
        <v>2922</v>
      </c>
      <c r="AR15" s="14">
        <f t="shared" si="38"/>
        <v>9</v>
      </c>
      <c r="AS15" s="16">
        <f t="shared" si="22"/>
        <v>1</v>
      </c>
      <c r="AT15" s="16">
        <f t="shared" si="23"/>
        <v>9</v>
      </c>
      <c r="AU15" s="15">
        <f t="shared" si="24"/>
        <v>3.8363905723905731E-2</v>
      </c>
      <c r="AV15" s="14">
        <f t="shared" si="25"/>
        <v>306</v>
      </c>
      <c r="AW15" s="14">
        <f t="shared" si="26"/>
        <v>2672604</v>
      </c>
      <c r="AX15" s="14">
        <f t="shared" si="27"/>
        <v>0</v>
      </c>
      <c r="AY15" s="16">
        <f t="shared" si="28"/>
        <v>17340</v>
      </c>
      <c r="AZ15" s="14">
        <f t="shared" si="29"/>
        <v>17340</v>
      </c>
    </row>
    <row r="16" spans="1:52">
      <c r="A16" s="16">
        <v>15</v>
      </c>
      <c r="B16" s="16" t="s">
        <v>37</v>
      </c>
      <c r="C16" s="16">
        <v>62</v>
      </c>
      <c r="D16" s="18" t="s">
        <v>51</v>
      </c>
      <c r="E16" s="12" t="s">
        <v>33</v>
      </c>
      <c r="F16" s="7">
        <v>30</v>
      </c>
      <c r="G16" s="7">
        <f t="shared" si="0"/>
        <v>3.3333333333333333E-2</v>
      </c>
      <c r="H16" s="7">
        <v>1280</v>
      </c>
      <c r="I16" s="7" t="s">
        <v>95</v>
      </c>
      <c r="J16" s="7" t="s">
        <v>95</v>
      </c>
      <c r="K16" s="7">
        <v>720</v>
      </c>
      <c r="L16" s="7">
        <f t="shared" si="1"/>
        <v>921600</v>
      </c>
      <c r="M16" s="16">
        <f t="shared" si="2"/>
        <v>2020</v>
      </c>
      <c r="N16" s="16">
        <v>3300</v>
      </c>
      <c r="O16" s="16">
        <v>30</v>
      </c>
      <c r="P16" s="16">
        <f t="shared" si="3"/>
        <v>750</v>
      </c>
      <c r="Q16" s="16">
        <f t="shared" si="4"/>
        <v>2475000</v>
      </c>
      <c r="R16" s="13">
        <f t="shared" si="5"/>
        <v>0.38787878787878788</v>
      </c>
      <c r="S16" s="13">
        <f t="shared" si="6"/>
        <v>0.96</v>
      </c>
      <c r="T16" s="15">
        <f t="shared" si="7"/>
        <v>1.3468013468013468E-8</v>
      </c>
      <c r="U16" s="15">
        <f t="shared" si="8"/>
        <v>74250000</v>
      </c>
      <c r="V16" s="15">
        <f t="shared" si="9"/>
        <v>1.7239057239057239E-5</v>
      </c>
      <c r="W16" s="15">
        <f t="shared" si="10"/>
        <v>2.7205387205387204E-5</v>
      </c>
      <c r="X16" s="15">
        <f t="shared" si="11"/>
        <v>4.4444444444444447E-5</v>
      </c>
      <c r="Y16" s="15">
        <f t="shared" si="30"/>
        <v>3.2000000000000001E-2</v>
      </c>
      <c r="Z16" s="15">
        <f t="shared" si="12"/>
        <v>1.3333333333333335E-3</v>
      </c>
      <c r="AA16" s="15">
        <f t="shared" si="13"/>
        <v>266.66666666666669</v>
      </c>
      <c r="AB16" s="15">
        <f t="shared" si="31"/>
        <v>265</v>
      </c>
      <c r="AC16" s="16">
        <f t="shared" si="32"/>
        <v>3478</v>
      </c>
      <c r="AD16" s="13">
        <f t="shared" si="33"/>
        <v>10434</v>
      </c>
      <c r="AE16" s="14">
        <v>32</v>
      </c>
      <c r="AF16" s="13">
        <f t="shared" si="34"/>
        <v>10466</v>
      </c>
      <c r="AG16" s="14">
        <f t="shared" si="35"/>
        <v>10498</v>
      </c>
      <c r="AH16" s="15">
        <f t="shared" si="14"/>
        <v>2.6999999999999997</v>
      </c>
      <c r="AI16" s="14">
        <f t="shared" si="15"/>
        <v>3</v>
      </c>
      <c r="AJ16" s="14">
        <f t="shared" si="16"/>
        <v>3</v>
      </c>
      <c r="AK16" s="14">
        <f t="shared" si="17"/>
        <v>11520</v>
      </c>
      <c r="AL16" s="14">
        <f t="shared" si="36"/>
        <v>11552</v>
      </c>
      <c r="AM16" s="14">
        <f t="shared" si="18"/>
        <v>10498</v>
      </c>
      <c r="AN16" s="14">
        <f t="shared" si="37"/>
        <v>10498</v>
      </c>
      <c r="AO16" s="15">
        <f t="shared" si="19"/>
        <v>0.33130120022861498</v>
      </c>
      <c r="AP16" s="14">
        <f t="shared" si="20"/>
        <v>0</v>
      </c>
      <c r="AQ16" s="14">
        <f t="shared" si="21"/>
        <v>3510</v>
      </c>
      <c r="AR16" s="14">
        <f t="shared" si="38"/>
        <v>11</v>
      </c>
      <c r="AS16" s="16">
        <f t="shared" si="22"/>
        <v>1</v>
      </c>
      <c r="AT16" s="16">
        <f t="shared" si="23"/>
        <v>11</v>
      </c>
      <c r="AU16" s="15">
        <f t="shared" si="24"/>
        <v>3.1972794612794612E-2</v>
      </c>
      <c r="AV16" s="14">
        <f t="shared" si="25"/>
        <v>255</v>
      </c>
      <c r="AW16" s="14">
        <f t="shared" si="26"/>
        <v>2676990</v>
      </c>
      <c r="AX16" s="14">
        <f t="shared" si="27"/>
        <v>0</v>
      </c>
      <c r="AY16" s="16">
        <f t="shared" si="28"/>
        <v>20868</v>
      </c>
      <c r="AZ16" s="14">
        <f t="shared" si="29"/>
        <v>20868</v>
      </c>
    </row>
    <row r="17" spans="1:52">
      <c r="A17" s="16">
        <v>10</v>
      </c>
      <c r="B17" s="16" t="s">
        <v>37</v>
      </c>
      <c r="C17" s="16">
        <v>19</v>
      </c>
      <c r="D17" s="18" t="s">
        <v>52</v>
      </c>
      <c r="E17" s="12" t="s">
        <v>33</v>
      </c>
      <c r="F17" s="7">
        <v>50</v>
      </c>
      <c r="G17" s="7">
        <f t="shared" si="0"/>
        <v>0.02</v>
      </c>
      <c r="H17" s="7">
        <v>1280</v>
      </c>
      <c r="I17" s="7" t="s">
        <v>95</v>
      </c>
      <c r="J17" s="7" t="s">
        <v>95</v>
      </c>
      <c r="K17" s="7">
        <v>720</v>
      </c>
      <c r="L17" s="7">
        <f t="shared" si="1"/>
        <v>921600</v>
      </c>
      <c r="M17" s="16">
        <f t="shared" si="2"/>
        <v>700</v>
      </c>
      <c r="N17" s="16">
        <v>1980</v>
      </c>
      <c r="O17" s="16">
        <v>30</v>
      </c>
      <c r="P17" s="16">
        <f t="shared" si="3"/>
        <v>750</v>
      </c>
      <c r="Q17" s="16">
        <f t="shared" si="4"/>
        <v>1485000</v>
      </c>
      <c r="R17" s="13">
        <f t="shared" si="5"/>
        <v>0.64646464646464652</v>
      </c>
      <c r="S17" s="13">
        <f t="shared" si="6"/>
        <v>0.96</v>
      </c>
      <c r="T17" s="15">
        <f t="shared" si="7"/>
        <v>1.3468013468013468E-8</v>
      </c>
      <c r="U17" s="15">
        <f t="shared" si="8"/>
        <v>74250000</v>
      </c>
      <c r="V17" s="15">
        <f t="shared" si="9"/>
        <v>1.7239057239057239E-5</v>
      </c>
      <c r="W17" s="15">
        <f t="shared" si="10"/>
        <v>9.4276094276094272E-6</v>
      </c>
      <c r="X17" s="15">
        <f t="shared" si="11"/>
        <v>2.6666666666666667E-5</v>
      </c>
      <c r="Y17" s="15">
        <f t="shared" si="30"/>
        <v>1.9200000000000002E-2</v>
      </c>
      <c r="Z17" s="15">
        <f t="shared" si="12"/>
        <v>8.0000000000000004E-4</v>
      </c>
      <c r="AA17" s="15">
        <f t="shared" si="13"/>
        <v>160</v>
      </c>
      <c r="AB17" s="15">
        <f t="shared" si="31"/>
        <v>159</v>
      </c>
      <c r="AC17" s="16">
        <f t="shared" si="32"/>
        <v>5797</v>
      </c>
      <c r="AD17" s="13">
        <f t="shared" si="33"/>
        <v>17391</v>
      </c>
      <c r="AE17" s="14">
        <v>32</v>
      </c>
      <c r="AF17" s="13">
        <f t="shared" si="34"/>
        <v>17423</v>
      </c>
      <c r="AG17" s="14">
        <f t="shared" si="35"/>
        <v>17455</v>
      </c>
      <c r="AH17" s="15">
        <f t="shared" si="14"/>
        <v>4.5</v>
      </c>
      <c r="AI17" s="14">
        <f t="shared" si="15"/>
        <v>5</v>
      </c>
      <c r="AJ17" s="14">
        <f t="shared" si="16"/>
        <v>5</v>
      </c>
      <c r="AK17" s="14">
        <f t="shared" si="17"/>
        <v>19200</v>
      </c>
      <c r="AL17" s="14">
        <f t="shared" si="36"/>
        <v>19232</v>
      </c>
      <c r="AM17" s="14">
        <f t="shared" si="18"/>
        <v>17455</v>
      </c>
      <c r="AN17" s="14">
        <f t="shared" si="37"/>
        <v>17455</v>
      </c>
      <c r="AO17" s="15">
        <f t="shared" si="19"/>
        <v>0.33211114293898597</v>
      </c>
      <c r="AP17" s="14">
        <f t="shared" si="20"/>
        <v>0</v>
      </c>
      <c r="AQ17" s="14">
        <f t="shared" si="21"/>
        <v>5829</v>
      </c>
      <c r="AR17" s="14">
        <f t="shared" si="38"/>
        <v>18</v>
      </c>
      <c r="AS17" s="16">
        <f t="shared" si="22"/>
        <v>2</v>
      </c>
      <c r="AT17" s="16">
        <f t="shared" si="23"/>
        <v>9</v>
      </c>
      <c r="AU17" s="15">
        <f t="shared" si="24"/>
        <v>1.9190572390572393E-2</v>
      </c>
      <c r="AV17" s="14">
        <f t="shared" si="25"/>
        <v>153</v>
      </c>
      <c r="AW17" s="14">
        <f t="shared" si="26"/>
        <v>2670615</v>
      </c>
      <c r="AX17" s="14">
        <f t="shared" si="27"/>
        <v>0</v>
      </c>
      <c r="AY17" s="16">
        <f t="shared" si="28"/>
        <v>34782</v>
      </c>
      <c r="AZ17" s="14">
        <f t="shared" si="29"/>
        <v>34782</v>
      </c>
    </row>
    <row r="18" spans="1:52">
      <c r="A18" s="16">
        <v>9</v>
      </c>
      <c r="B18" s="16" t="s">
        <v>37</v>
      </c>
      <c r="C18" s="16">
        <v>4</v>
      </c>
      <c r="D18" s="18" t="s">
        <v>53</v>
      </c>
      <c r="E18" s="12" t="s">
        <v>33</v>
      </c>
      <c r="F18" s="7">
        <v>60</v>
      </c>
      <c r="G18" s="7">
        <f t="shared" si="0"/>
        <v>1.6666666666666666E-2</v>
      </c>
      <c r="H18" s="7">
        <v>1280</v>
      </c>
      <c r="I18" s="7" t="s">
        <v>95</v>
      </c>
      <c r="J18" s="7" t="s">
        <v>95</v>
      </c>
      <c r="K18" s="7">
        <v>720</v>
      </c>
      <c r="L18" s="7">
        <f t="shared" si="1"/>
        <v>921600</v>
      </c>
      <c r="M18" s="16">
        <f t="shared" si="2"/>
        <v>370</v>
      </c>
      <c r="N18" s="16">
        <v>1650</v>
      </c>
      <c r="O18" s="16">
        <v>30</v>
      </c>
      <c r="P18" s="16">
        <f t="shared" si="3"/>
        <v>750</v>
      </c>
      <c r="Q18" s="16">
        <f t="shared" si="4"/>
        <v>1237500</v>
      </c>
      <c r="R18" s="13">
        <f t="shared" si="5"/>
        <v>0.77575757575757576</v>
      </c>
      <c r="S18" s="13">
        <f t="shared" si="6"/>
        <v>0.96</v>
      </c>
      <c r="T18" s="15">
        <f t="shared" si="7"/>
        <v>1.3468013468013468E-8</v>
      </c>
      <c r="U18" s="15">
        <f t="shared" si="8"/>
        <v>74250000</v>
      </c>
      <c r="V18" s="15">
        <f t="shared" si="9"/>
        <v>1.7239057239057239E-5</v>
      </c>
      <c r="W18" s="15">
        <f t="shared" si="10"/>
        <v>4.9831649831649831E-6</v>
      </c>
      <c r="X18" s="15">
        <f t="shared" si="11"/>
        <v>2.2222222222222223E-5</v>
      </c>
      <c r="Y18" s="15">
        <f t="shared" si="30"/>
        <v>1.6E-2</v>
      </c>
      <c r="Z18" s="15">
        <f t="shared" si="12"/>
        <v>6.6666666666666675E-4</v>
      </c>
      <c r="AA18" s="15">
        <f t="shared" si="13"/>
        <v>133.33333333333334</v>
      </c>
      <c r="AB18" s="15">
        <f t="shared" si="31"/>
        <v>132</v>
      </c>
      <c r="AC18" s="16">
        <f t="shared" si="32"/>
        <v>6982</v>
      </c>
      <c r="AD18" s="13">
        <f t="shared" si="33"/>
        <v>20946</v>
      </c>
      <c r="AE18" s="14">
        <v>32</v>
      </c>
      <c r="AF18" s="13">
        <f t="shared" si="34"/>
        <v>20978</v>
      </c>
      <c r="AG18" s="14">
        <f t="shared" si="35"/>
        <v>21010</v>
      </c>
      <c r="AH18" s="15">
        <f t="shared" si="14"/>
        <v>5.3999999999999995</v>
      </c>
      <c r="AI18" s="14">
        <f t="shared" si="15"/>
        <v>6</v>
      </c>
      <c r="AJ18" s="14">
        <f t="shared" si="16"/>
        <v>6</v>
      </c>
      <c r="AK18" s="14">
        <f t="shared" si="17"/>
        <v>23040</v>
      </c>
      <c r="AL18" s="14">
        <f t="shared" si="36"/>
        <v>23072</v>
      </c>
      <c r="AM18" s="14">
        <f t="shared" si="18"/>
        <v>21010</v>
      </c>
      <c r="AN18" s="14">
        <f t="shared" si="37"/>
        <v>21010</v>
      </c>
      <c r="AO18" s="15">
        <f t="shared" si="19"/>
        <v>0.33231794383626845</v>
      </c>
      <c r="AP18" s="14">
        <f t="shared" si="20"/>
        <v>0</v>
      </c>
      <c r="AQ18" s="14">
        <f t="shared" si="21"/>
        <v>7014</v>
      </c>
      <c r="AR18" s="14">
        <f t="shared" si="38"/>
        <v>21</v>
      </c>
      <c r="AS18" s="16">
        <f t="shared" si="22"/>
        <v>2</v>
      </c>
      <c r="AT18" s="16">
        <f t="shared" si="23"/>
        <v>11</v>
      </c>
      <c r="AU18" s="15">
        <f t="shared" si="24"/>
        <v>1.5995016835016834E-2</v>
      </c>
      <c r="AV18" s="14">
        <f t="shared" si="25"/>
        <v>127</v>
      </c>
      <c r="AW18" s="14">
        <f t="shared" si="26"/>
        <v>2668270</v>
      </c>
      <c r="AX18" s="14">
        <f t="shared" si="27"/>
        <v>0</v>
      </c>
      <c r="AY18" s="16">
        <f t="shared" si="28"/>
        <v>41892</v>
      </c>
      <c r="AZ18" s="14">
        <f t="shared" si="29"/>
        <v>41892</v>
      </c>
    </row>
    <row r="19" spans="1:52">
      <c r="A19" s="16">
        <v>11</v>
      </c>
      <c r="B19" s="16" t="s">
        <v>37</v>
      </c>
      <c r="C19" s="16">
        <v>41</v>
      </c>
      <c r="D19" s="18" t="s">
        <v>54</v>
      </c>
      <c r="E19" s="12" t="s">
        <v>33</v>
      </c>
      <c r="F19" s="7">
        <v>100</v>
      </c>
      <c r="G19" s="7">
        <f t="shared" si="0"/>
        <v>0.01</v>
      </c>
      <c r="H19" s="7">
        <v>1280</v>
      </c>
      <c r="I19" s="7" t="s">
        <v>95</v>
      </c>
      <c r="J19" s="7" t="s">
        <v>95</v>
      </c>
      <c r="K19" s="7">
        <v>720</v>
      </c>
      <c r="L19" s="7">
        <f t="shared" si="1"/>
        <v>921600</v>
      </c>
      <c r="M19" s="16">
        <f t="shared" si="2"/>
        <v>700</v>
      </c>
      <c r="N19" s="16">
        <v>1980</v>
      </c>
      <c r="O19" s="16">
        <v>30</v>
      </c>
      <c r="P19" s="16">
        <f t="shared" si="3"/>
        <v>750</v>
      </c>
      <c r="Q19" s="16">
        <f t="shared" si="4"/>
        <v>1485000</v>
      </c>
      <c r="R19" s="13">
        <f t="shared" si="5"/>
        <v>0.64646464646464652</v>
      </c>
      <c r="S19" s="13">
        <f t="shared" si="6"/>
        <v>0.96</v>
      </c>
      <c r="T19" s="15">
        <f t="shared" si="7"/>
        <v>6.734006734006734E-9</v>
      </c>
      <c r="U19" s="15">
        <f t="shared" si="8"/>
        <v>148500000</v>
      </c>
      <c r="V19" s="15">
        <f t="shared" si="9"/>
        <v>8.6195286195286197E-6</v>
      </c>
      <c r="W19" s="15">
        <f t="shared" si="10"/>
        <v>4.7138047138047136E-6</v>
      </c>
      <c r="X19" s="15">
        <f t="shared" si="11"/>
        <v>1.3333333333333333E-5</v>
      </c>
      <c r="Y19" s="15">
        <f t="shared" si="30"/>
        <v>9.6000000000000009E-3</v>
      </c>
      <c r="Z19" s="15">
        <f t="shared" si="12"/>
        <v>4.0000000000000002E-4</v>
      </c>
      <c r="AA19" s="15">
        <f t="shared" si="13"/>
        <v>80</v>
      </c>
      <c r="AB19" s="15">
        <f t="shared" si="31"/>
        <v>79</v>
      </c>
      <c r="AC19" s="16">
        <f t="shared" si="32"/>
        <v>11666</v>
      </c>
      <c r="AD19" s="13">
        <f t="shared" si="33"/>
        <v>34998</v>
      </c>
      <c r="AE19" s="14">
        <v>32</v>
      </c>
      <c r="AF19" s="13">
        <f t="shared" si="34"/>
        <v>35030</v>
      </c>
      <c r="AG19" s="14">
        <f t="shared" si="35"/>
        <v>35062</v>
      </c>
      <c r="AH19" s="15">
        <f t="shared" si="14"/>
        <v>9</v>
      </c>
      <c r="AI19" s="14">
        <f t="shared" si="15"/>
        <v>9</v>
      </c>
      <c r="AJ19" s="14">
        <f t="shared" si="16"/>
        <v>9</v>
      </c>
      <c r="AK19" s="14">
        <f t="shared" si="17"/>
        <v>34560</v>
      </c>
      <c r="AL19" s="14">
        <f t="shared" si="36"/>
        <v>34592</v>
      </c>
      <c r="AM19" s="14">
        <f t="shared" si="18"/>
        <v>35062</v>
      </c>
      <c r="AN19" s="14">
        <f t="shared" si="37"/>
        <v>35062</v>
      </c>
      <c r="AO19" s="15">
        <f t="shared" si="19"/>
        <v>0.332724887342422</v>
      </c>
      <c r="AP19" s="14">
        <f t="shared" si="20"/>
        <v>0</v>
      </c>
      <c r="AQ19" s="14">
        <f t="shared" si="21"/>
        <v>11698</v>
      </c>
      <c r="AR19" s="14">
        <f t="shared" si="38"/>
        <v>35</v>
      </c>
      <c r="AS19" s="16">
        <f t="shared" si="22"/>
        <v>3</v>
      </c>
      <c r="AT19" s="16">
        <f t="shared" si="23"/>
        <v>12</v>
      </c>
      <c r="AU19" s="15">
        <f t="shared" si="24"/>
        <v>9.5952861952861967E-3</v>
      </c>
      <c r="AV19" s="14">
        <f t="shared" si="25"/>
        <v>76</v>
      </c>
      <c r="AW19" s="14">
        <f t="shared" si="26"/>
        <v>2664712</v>
      </c>
      <c r="AX19" s="14">
        <f t="shared" si="27"/>
        <v>0</v>
      </c>
      <c r="AY19" s="16">
        <f t="shared" si="28"/>
        <v>69996</v>
      </c>
      <c r="AZ19" s="14">
        <f t="shared" si="29"/>
        <v>69996</v>
      </c>
    </row>
    <row r="20" spans="1:52">
      <c r="A20" s="16">
        <v>12</v>
      </c>
      <c r="B20" s="16" t="s">
        <v>37</v>
      </c>
      <c r="C20" s="16">
        <v>47</v>
      </c>
      <c r="D20" s="18" t="s">
        <v>55</v>
      </c>
      <c r="E20" s="12" t="s">
        <v>33</v>
      </c>
      <c r="F20" s="7">
        <v>120</v>
      </c>
      <c r="G20" s="7">
        <f t="shared" si="0"/>
        <v>8.3333333333333332E-3</v>
      </c>
      <c r="H20" s="7">
        <v>1280</v>
      </c>
      <c r="I20" s="7" t="s">
        <v>95</v>
      </c>
      <c r="J20" s="7" t="s">
        <v>95</v>
      </c>
      <c r="K20" s="7">
        <v>720</v>
      </c>
      <c r="L20" s="7">
        <f t="shared" si="1"/>
        <v>921600</v>
      </c>
      <c r="M20" s="16">
        <f t="shared" si="2"/>
        <v>370</v>
      </c>
      <c r="N20" s="16">
        <v>1650</v>
      </c>
      <c r="O20" s="16">
        <v>30</v>
      </c>
      <c r="P20" s="16">
        <f t="shared" si="3"/>
        <v>750</v>
      </c>
      <c r="Q20" s="16">
        <f t="shared" si="4"/>
        <v>1237500</v>
      </c>
      <c r="R20" s="13">
        <f t="shared" si="5"/>
        <v>0.77575757575757576</v>
      </c>
      <c r="S20" s="13">
        <f t="shared" si="6"/>
        <v>0.96</v>
      </c>
      <c r="T20" s="15">
        <f t="shared" si="7"/>
        <v>6.734006734006734E-9</v>
      </c>
      <c r="U20" s="15">
        <f t="shared" si="8"/>
        <v>148500000</v>
      </c>
      <c r="V20" s="15">
        <f t="shared" si="9"/>
        <v>8.6195286195286197E-6</v>
      </c>
      <c r="W20" s="15">
        <f t="shared" si="10"/>
        <v>2.4915824915824915E-6</v>
      </c>
      <c r="X20" s="15">
        <f t="shared" si="11"/>
        <v>1.1111111111111112E-5</v>
      </c>
      <c r="Y20" s="15">
        <f t="shared" si="30"/>
        <v>8.0000000000000002E-3</v>
      </c>
      <c r="Z20" s="15">
        <f t="shared" si="12"/>
        <v>3.3333333333333338E-4</v>
      </c>
      <c r="AA20" s="15">
        <f t="shared" si="13"/>
        <v>66.666666666666671</v>
      </c>
      <c r="AB20" s="15">
        <f t="shared" si="31"/>
        <v>65</v>
      </c>
      <c r="AC20" s="16">
        <f t="shared" si="32"/>
        <v>14179</v>
      </c>
      <c r="AD20" s="13">
        <f t="shared" si="33"/>
        <v>42537</v>
      </c>
      <c r="AE20" s="14">
        <v>32</v>
      </c>
      <c r="AF20" s="13">
        <f t="shared" si="34"/>
        <v>42569</v>
      </c>
      <c r="AG20" s="14">
        <f t="shared" si="35"/>
        <v>42601</v>
      </c>
      <c r="AH20" s="15">
        <f t="shared" si="14"/>
        <v>10.799999999999999</v>
      </c>
      <c r="AI20" s="14">
        <f t="shared" si="15"/>
        <v>11</v>
      </c>
      <c r="AJ20" s="14">
        <f t="shared" si="16"/>
        <v>11</v>
      </c>
      <c r="AK20" s="14">
        <f t="shared" si="17"/>
        <v>42240</v>
      </c>
      <c r="AL20" s="14">
        <f t="shared" si="36"/>
        <v>42272</v>
      </c>
      <c r="AM20" s="14">
        <f t="shared" si="18"/>
        <v>42601</v>
      </c>
      <c r="AN20" s="14">
        <f t="shared" si="37"/>
        <v>42601</v>
      </c>
      <c r="AO20" s="15">
        <f t="shared" si="19"/>
        <v>0.33283256261590105</v>
      </c>
      <c r="AP20" s="14">
        <f t="shared" si="20"/>
        <v>0</v>
      </c>
      <c r="AQ20" s="14">
        <f t="shared" si="21"/>
        <v>14211</v>
      </c>
      <c r="AR20" s="14">
        <f t="shared" si="38"/>
        <v>42</v>
      </c>
      <c r="AS20" s="16">
        <f t="shared" si="22"/>
        <v>3</v>
      </c>
      <c r="AT20" s="16">
        <f t="shared" si="23"/>
        <v>14</v>
      </c>
      <c r="AU20" s="15">
        <f t="shared" si="24"/>
        <v>7.9975084175084171E-3</v>
      </c>
      <c r="AV20" s="14">
        <f t="shared" si="25"/>
        <v>63</v>
      </c>
      <c r="AW20" s="14">
        <f t="shared" si="26"/>
        <v>2683863</v>
      </c>
      <c r="AX20" s="14">
        <f t="shared" si="27"/>
        <v>0</v>
      </c>
      <c r="AY20" s="16">
        <f t="shared" si="28"/>
        <v>85074</v>
      </c>
      <c r="AZ20" s="14">
        <f t="shared" si="29"/>
        <v>85074</v>
      </c>
    </row>
    <row r="21" spans="1:52">
      <c r="A21" s="16">
        <v>18</v>
      </c>
      <c r="B21" s="16" t="s">
        <v>37</v>
      </c>
      <c r="C21" s="16">
        <v>32</v>
      </c>
      <c r="D21" s="18" t="s">
        <v>56</v>
      </c>
      <c r="E21" s="12" t="s">
        <v>33</v>
      </c>
      <c r="F21" s="7">
        <v>24</v>
      </c>
      <c r="G21" s="7">
        <f t="shared" si="0"/>
        <v>4.1666666666666664E-2</v>
      </c>
      <c r="H21" s="7">
        <v>1920</v>
      </c>
      <c r="I21" s="7" t="s">
        <v>95</v>
      </c>
      <c r="J21" s="7" t="s">
        <v>95</v>
      </c>
      <c r="K21" s="7">
        <v>1080</v>
      </c>
      <c r="L21" s="7">
        <f t="shared" si="1"/>
        <v>2073600</v>
      </c>
      <c r="M21" s="16">
        <f t="shared" si="2"/>
        <v>830</v>
      </c>
      <c r="N21" s="16">
        <v>2750</v>
      </c>
      <c r="O21" s="16">
        <v>45</v>
      </c>
      <c r="P21" s="16">
        <f t="shared" si="3"/>
        <v>1125</v>
      </c>
      <c r="Q21" s="16">
        <f t="shared" si="4"/>
        <v>3093750</v>
      </c>
      <c r="R21" s="13">
        <f t="shared" si="5"/>
        <v>0.69818181818181824</v>
      </c>
      <c r="S21" s="13">
        <f t="shared" si="6"/>
        <v>0.96</v>
      </c>
      <c r="T21" s="15">
        <f t="shared" si="7"/>
        <v>1.3468013468013468E-8</v>
      </c>
      <c r="U21" s="15">
        <f t="shared" si="8"/>
        <v>74250000</v>
      </c>
      <c r="V21" s="15">
        <f t="shared" si="9"/>
        <v>2.5858585858585859E-5</v>
      </c>
      <c r="W21" s="15">
        <f t="shared" si="10"/>
        <v>1.1178451178451178E-5</v>
      </c>
      <c r="X21" s="15">
        <f t="shared" si="11"/>
        <v>3.7037037037037037E-5</v>
      </c>
      <c r="Y21" s="15">
        <f t="shared" si="30"/>
        <v>0.04</v>
      </c>
      <c r="Z21" s="15">
        <f t="shared" si="12"/>
        <v>1.6666666666666666E-3</v>
      </c>
      <c r="AA21" s="15">
        <f t="shared" si="13"/>
        <v>333.33333333333331</v>
      </c>
      <c r="AB21" s="15">
        <f t="shared" si="31"/>
        <v>332</v>
      </c>
      <c r="AC21" s="16">
        <f t="shared" si="32"/>
        <v>6246</v>
      </c>
      <c r="AD21" s="13">
        <f t="shared" si="33"/>
        <v>18738</v>
      </c>
      <c r="AE21" s="14">
        <v>32</v>
      </c>
      <c r="AF21" s="13">
        <f t="shared" si="34"/>
        <v>18770</v>
      </c>
      <c r="AG21" s="14">
        <f t="shared" si="35"/>
        <v>18802</v>
      </c>
      <c r="AH21" s="15">
        <f t="shared" si="14"/>
        <v>3.24</v>
      </c>
      <c r="AI21" s="14">
        <f t="shared" si="15"/>
        <v>4</v>
      </c>
      <c r="AJ21" s="14">
        <f t="shared" si="16"/>
        <v>4</v>
      </c>
      <c r="AK21" s="14">
        <f t="shared" si="17"/>
        <v>23040</v>
      </c>
      <c r="AL21" s="14">
        <f t="shared" si="36"/>
        <v>23072</v>
      </c>
      <c r="AM21" s="14">
        <f t="shared" si="18"/>
        <v>18802</v>
      </c>
      <c r="AN21" s="14">
        <f t="shared" si="37"/>
        <v>18802</v>
      </c>
      <c r="AO21" s="15">
        <f t="shared" si="19"/>
        <v>0.33219870226571641</v>
      </c>
      <c r="AP21" s="14">
        <f t="shared" si="20"/>
        <v>0</v>
      </c>
      <c r="AQ21" s="14">
        <f t="shared" si="21"/>
        <v>6278</v>
      </c>
      <c r="AR21" s="14">
        <f t="shared" si="38"/>
        <v>19</v>
      </c>
      <c r="AS21" s="16">
        <f t="shared" si="22"/>
        <v>2</v>
      </c>
      <c r="AT21" s="16">
        <f t="shared" si="23"/>
        <v>10</v>
      </c>
      <c r="AU21" s="15">
        <f t="shared" si="24"/>
        <v>3.9988821548821551E-2</v>
      </c>
      <c r="AV21" s="14">
        <f t="shared" si="25"/>
        <v>319</v>
      </c>
      <c r="AW21" s="14">
        <f t="shared" si="26"/>
        <v>5997838</v>
      </c>
      <c r="AX21" s="14">
        <f t="shared" si="27"/>
        <v>0</v>
      </c>
      <c r="AY21" s="16">
        <f t="shared" si="28"/>
        <v>37476</v>
      </c>
      <c r="AZ21" s="14">
        <f t="shared" si="29"/>
        <v>37476</v>
      </c>
    </row>
    <row r="22" spans="1:52">
      <c r="A22" s="16">
        <v>19</v>
      </c>
      <c r="B22" s="16" t="s">
        <v>37</v>
      </c>
      <c r="C22" s="16">
        <v>33</v>
      </c>
      <c r="D22" s="18" t="s">
        <v>57</v>
      </c>
      <c r="E22" s="12" t="s">
        <v>33</v>
      </c>
      <c r="F22" s="7">
        <v>25</v>
      </c>
      <c r="G22" s="7">
        <f t="shared" si="0"/>
        <v>0.04</v>
      </c>
      <c r="H22" s="7">
        <v>1920</v>
      </c>
      <c r="I22" s="7" t="s">
        <v>95</v>
      </c>
      <c r="J22" s="7" t="s">
        <v>95</v>
      </c>
      <c r="K22" s="7">
        <v>1080</v>
      </c>
      <c r="L22" s="7">
        <f t="shared" si="1"/>
        <v>2073600</v>
      </c>
      <c r="M22" s="16">
        <f t="shared" si="2"/>
        <v>720</v>
      </c>
      <c r="N22" s="16">
        <v>2640</v>
      </c>
      <c r="O22" s="16">
        <v>45</v>
      </c>
      <c r="P22" s="16">
        <f t="shared" si="3"/>
        <v>1125</v>
      </c>
      <c r="Q22" s="16">
        <f t="shared" si="4"/>
        <v>2970000</v>
      </c>
      <c r="R22" s="13">
        <f t="shared" si="5"/>
        <v>0.72727272727272729</v>
      </c>
      <c r="S22" s="13">
        <f t="shared" si="6"/>
        <v>0.96</v>
      </c>
      <c r="T22" s="15">
        <f t="shared" si="7"/>
        <v>1.3468013468013468E-8</v>
      </c>
      <c r="U22" s="15">
        <f t="shared" si="8"/>
        <v>74250000</v>
      </c>
      <c r="V22" s="15">
        <f t="shared" si="9"/>
        <v>2.5858585858585859E-5</v>
      </c>
      <c r="W22" s="15">
        <f t="shared" si="10"/>
        <v>9.6969696969696976E-6</v>
      </c>
      <c r="X22" s="15">
        <f t="shared" si="11"/>
        <v>3.5555555555555553E-5</v>
      </c>
      <c r="Y22" s="15">
        <f t="shared" si="30"/>
        <v>3.8400000000000004E-2</v>
      </c>
      <c r="Z22" s="15">
        <f t="shared" si="12"/>
        <v>1.5999999999999999E-3</v>
      </c>
      <c r="AA22" s="15">
        <f t="shared" si="13"/>
        <v>320</v>
      </c>
      <c r="AB22" s="15">
        <f t="shared" si="31"/>
        <v>319</v>
      </c>
      <c r="AC22" s="16">
        <f t="shared" si="32"/>
        <v>6501</v>
      </c>
      <c r="AD22" s="13">
        <f t="shared" si="33"/>
        <v>19503</v>
      </c>
      <c r="AE22" s="14">
        <v>32</v>
      </c>
      <c r="AF22" s="13">
        <f t="shared" si="34"/>
        <v>19535</v>
      </c>
      <c r="AG22" s="14">
        <f t="shared" si="35"/>
        <v>19567</v>
      </c>
      <c r="AH22" s="15">
        <f t="shared" si="14"/>
        <v>3.375</v>
      </c>
      <c r="AI22" s="14">
        <f t="shared" si="15"/>
        <v>4</v>
      </c>
      <c r="AJ22" s="14">
        <f t="shared" si="16"/>
        <v>4</v>
      </c>
      <c r="AK22" s="14">
        <f t="shared" si="17"/>
        <v>23040</v>
      </c>
      <c r="AL22" s="14">
        <f t="shared" si="36"/>
        <v>23072</v>
      </c>
      <c r="AM22" s="14">
        <f t="shared" si="18"/>
        <v>19567</v>
      </c>
      <c r="AN22" s="14">
        <f t="shared" si="37"/>
        <v>19567</v>
      </c>
      <c r="AO22" s="15">
        <f t="shared" si="19"/>
        <v>0.33224306229876832</v>
      </c>
      <c r="AP22" s="14">
        <f t="shared" si="20"/>
        <v>0</v>
      </c>
      <c r="AQ22" s="14">
        <f t="shared" si="21"/>
        <v>6533</v>
      </c>
      <c r="AR22" s="14">
        <f t="shared" si="38"/>
        <v>20</v>
      </c>
      <c r="AS22" s="16">
        <f t="shared" si="22"/>
        <v>2</v>
      </c>
      <c r="AT22" s="16">
        <f t="shared" si="23"/>
        <v>10</v>
      </c>
      <c r="AU22" s="15">
        <f t="shared" si="24"/>
        <v>3.8390303030303032E-2</v>
      </c>
      <c r="AV22" s="14">
        <f t="shared" si="25"/>
        <v>307</v>
      </c>
      <c r="AW22" s="14">
        <f t="shared" si="26"/>
        <v>6007069</v>
      </c>
      <c r="AX22" s="14">
        <f t="shared" si="27"/>
        <v>0</v>
      </c>
      <c r="AY22" s="16">
        <f t="shared" si="28"/>
        <v>39006</v>
      </c>
      <c r="AZ22" s="14">
        <f t="shared" si="29"/>
        <v>39006</v>
      </c>
    </row>
    <row r="23" spans="1:52">
      <c r="A23" s="16">
        <v>20</v>
      </c>
      <c r="B23" s="16" t="s">
        <v>37</v>
      </c>
      <c r="C23" s="16">
        <v>34</v>
      </c>
      <c r="D23" s="18" t="s">
        <v>58</v>
      </c>
      <c r="E23" s="12" t="s">
        <v>33</v>
      </c>
      <c r="F23" s="7">
        <v>30</v>
      </c>
      <c r="G23" s="7">
        <f t="shared" si="0"/>
        <v>3.3333333333333333E-2</v>
      </c>
      <c r="H23" s="7">
        <v>1920</v>
      </c>
      <c r="I23" s="7" t="s">
        <v>95</v>
      </c>
      <c r="J23" s="7" t="s">
        <v>95</v>
      </c>
      <c r="K23" s="7">
        <v>1080</v>
      </c>
      <c r="L23" s="7">
        <f t="shared" si="1"/>
        <v>2073600</v>
      </c>
      <c r="M23" s="16">
        <f t="shared" si="2"/>
        <v>280</v>
      </c>
      <c r="N23" s="16">
        <v>2200</v>
      </c>
      <c r="O23" s="16">
        <v>45</v>
      </c>
      <c r="P23" s="16">
        <f t="shared" si="3"/>
        <v>1125</v>
      </c>
      <c r="Q23" s="16">
        <f t="shared" si="4"/>
        <v>2475000</v>
      </c>
      <c r="R23" s="13">
        <f t="shared" si="5"/>
        <v>0.87272727272727268</v>
      </c>
      <c r="S23" s="13">
        <f t="shared" si="6"/>
        <v>0.96</v>
      </c>
      <c r="T23" s="15">
        <f t="shared" si="7"/>
        <v>1.3468013468013468E-8</v>
      </c>
      <c r="U23" s="15">
        <f t="shared" si="8"/>
        <v>74250000</v>
      </c>
      <c r="V23" s="15">
        <f t="shared" si="9"/>
        <v>2.5858585858585859E-5</v>
      </c>
      <c r="W23" s="15">
        <f t="shared" si="10"/>
        <v>3.7710437710437709E-6</v>
      </c>
      <c r="X23" s="15">
        <f t="shared" si="11"/>
        <v>2.962962962962963E-5</v>
      </c>
      <c r="Y23" s="15">
        <f t="shared" si="30"/>
        <v>3.2000000000000001E-2</v>
      </c>
      <c r="Z23" s="15">
        <f t="shared" si="12"/>
        <v>1.3333333333333333E-3</v>
      </c>
      <c r="AA23" s="15">
        <f t="shared" si="13"/>
        <v>266.66666666666669</v>
      </c>
      <c r="AB23" s="15">
        <f t="shared" si="31"/>
        <v>265</v>
      </c>
      <c r="AC23" s="16">
        <f t="shared" si="32"/>
        <v>7825</v>
      </c>
      <c r="AD23" s="13">
        <f t="shared" si="33"/>
        <v>23475</v>
      </c>
      <c r="AE23" s="14">
        <v>32</v>
      </c>
      <c r="AF23" s="13">
        <f t="shared" si="34"/>
        <v>23507</v>
      </c>
      <c r="AG23" s="14">
        <f t="shared" si="35"/>
        <v>23539</v>
      </c>
      <c r="AH23" s="15">
        <f t="shared" si="14"/>
        <v>4.05</v>
      </c>
      <c r="AI23" s="14">
        <f t="shared" si="15"/>
        <v>5</v>
      </c>
      <c r="AJ23" s="14">
        <f t="shared" si="16"/>
        <v>5</v>
      </c>
      <c r="AK23" s="14">
        <f t="shared" si="17"/>
        <v>28800</v>
      </c>
      <c r="AL23" s="14">
        <f t="shared" si="36"/>
        <v>28832</v>
      </c>
      <c r="AM23" s="14">
        <f t="shared" si="18"/>
        <v>23539</v>
      </c>
      <c r="AN23" s="14">
        <f t="shared" si="37"/>
        <v>23539</v>
      </c>
      <c r="AO23" s="15">
        <f t="shared" si="19"/>
        <v>0.33242703598283702</v>
      </c>
      <c r="AP23" s="14">
        <f t="shared" si="20"/>
        <v>0</v>
      </c>
      <c r="AQ23" s="14">
        <f t="shared" si="21"/>
        <v>7857</v>
      </c>
      <c r="AR23" s="14">
        <f t="shared" si="38"/>
        <v>23</v>
      </c>
      <c r="AS23" s="16">
        <f t="shared" si="22"/>
        <v>2</v>
      </c>
      <c r="AT23" s="16">
        <f t="shared" si="23"/>
        <v>12</v>
      </c>
      <c r="AU23" s="15">
        <f t="shared" si="24"/>
        <v>3.1996228956228959E-2</v>
      </c>
      <c r="AV23" s="14">
        <f t="shared" si="25"/>
        <v>255</v>
      </c>
      <c r="AW23" s="14">
        <f t="shared" si="26"/>
        <v>6002445</v>
      </c>
      <c r="AX23" s="14">
        <f t="shared" si="27"/>
        <v>0</v>
      </c>
      <c r="AY23" s="16">
        <f t="shared" si="28"/>
        <v>46950</v>
      </c>
      <c r="AZ23" s="14">
        <f t="shared" si="29"/>
        <v>46950</v>
      </c>
    </row>
    <row r="24" spans="1:52">
      <c r="A24" s="16">
        <v>17</v>
      </c>
      <c r="B24" s="16" t="s">
        <v>37</v>
      </c>
      <c r="C24" s="16">
        <v>31</v>
      </c>
      <c r="D24" s="18" t="s">
        <v>59</v>
      </c>
      <c r="E24" s="12" t="s">
        <v>33</v>
      </c>
      <c r="F24" s="7">
        <v>50</v>
      </c>
      <c r="G24" s="7">
        <f t="shared" si="0"/>
        <v>0.02</v>
      </c>
      <c r="H24" s="7">
        <v>1920</v>
      </c>
      <c r="I24" s="7" t="s">
        <v>95</v>
      </c>
      <c r="J24" s="7" t="s">
        <v>95</v>
      </c>
      <c r="K24" s="7">
        <v>1080</v>
      </c>
      <c r="L24" s="7">
        <f t="shared" si="1"/>
        <v>2073600</v>
      </c>
      <c r="M24" s="16">
        <f t="shared" si="2"/>
        <v>720</v>
      </c>
      <c r="N24" s="16">
        <v>2640</v>
      </c>
      <c r="O24" s="16">
        <v>45</v>
      </c>
      <c r="P24" s="16">
        <f t="shared" si="3"/>
        <v>1125</v>
      </c>
      <c r="Q24" s="16">
        <f t="shared" si="4"/>
        <v>2970000</v>
      </c>
      <c r="R24" s="13">
        <f t="shared" si="5"/>
        <v>0.72727272727272729</v>
      </c>
      <c r="S24" s="13">
        <f t="shared" si="6"/>
        <v>0.96</v>
      </c>
      <c r="T24" s="15">
        <f t="shared" si="7"/>
        <v>6.734006734006734E-9</v>
      </c>
      <c r="U24" s="15">
        <f t="shared" si="8"/>
        <v>148500000</v>
      </c>
      <c r="V24" s="15">
        <f t="shared" si="9"/>
        <v>1.292929292929293E-5</v>
      </c>
      <c r="W24" s="15">
        <f t="shared" si="10"/>
        <v>4.8484848484848488E-6</v>
      </c>
      <c r="X24" s="15">
        <f t="shared" si="11"/>
        <v>1.7777777777777777E-5</v>
      </c>
      <c r="Y24" s="15">
        <f t="shared" si="30"/>
        <v>1.9200000000000002E-2</v>
      </c>
      <c r="Z24" s="15">
        <f t="shared" si="12"/>
        <v>7.9999999999999993E-4</v>
      </c>
      <c r="AA24" s="15">
        <f t="shared" si="13"/>
        <v>160</v>
      </c>
      <c r="AB24" s="15">
        <f t="shared" si="31"/>
        <v>159</v>
      </c>
      <c r="AC24" s="16">
        <f t="shared" si="32"/>
        <v>13042</v>
      </c>
      <c r="AD24" s="13">
        <f t="shared" si="33"/>
        <v>39126</v>
      </c>
      <c r="AE24" s="14">
        <v>32</v>
      </c>
      <c r="AF24" s="13">
        <f t="shared" si="34"/>
        <v>39158</v>
      </c>
      <c r="AG24" s="14">
        <f t="shared" si="35"/>
        <v>39190</v>
      </c>
      <c r="AH24" s="15">
        <f t="shared" si="14"/>
        <v>6.75</v>
      </c>
      <c r="AI24" s="14">
        <f t="shared" si="15"/>
        <v>7</v>
      </c>
      <c r="AJ24" s="14">
        <f t="shared" si="16"/>
        <v>7</v>
      </c>
      <c r="AK24" s="14">
        <f t="shared" si="17"/>
        <v>40320</v>
      </c>
      <c r="AL24" s="14">
        <f t="shared" si="36"/>
        <v>40352</v>
      </c>
      <c r="AM24" s="14">
        <f t="shared" si="18"/>
        <v>39190</v>
      </c>
      <c r="AN24" s="14">
        <f t="shared" si="37"/>
        <v>39190</v>
      </c>
      <c r="AO24" s="15">
        <f t="shared" si="19"/>
        <v>0.33278897677979075</v>
      </c>
      <c r="AP24" s="14">
        <f t="shared" si="20"/>
        <v>0</v>
      </c>
      <c r="AQ24" s="14">
        <f t="shared" si="21"/>
        <v>13074</v>
      </c>
      <c r="AR24" s="14">
        <f t="shared" si="38"/>
        <v>39</v>
      </c>
      <c r="AS24" s="16">
        <f t="shared" si="22"/>
        <v>3</v>
      </c>
      <c r="AT24" s="16">
        <f t="shared" si="23"/>
        <v>13</v>
      </c>
      <c r="AU24" s="15">
        <f t="shared" si="24"/>
        <v>1.9195151515151516E-2</v>
      </c>
      <c r="AV24" s="14">
        <f t="shared" si="25"/>
        <v>153</v>
      </c>
      <c r="AW24" s="14">
        <f t="shared" si="26"/>
        <v>5996070</v>
      </c>
      <c r="AX24" s="14">
        <f t="shared" si="27"/>
        <v>0</v>
      </c>
      <c r="AY24" s="16">
        <f t="shared" si="28"/>
        <v>78252</v>
      </c>
      <c r="AZ24" s="14">
        <f t="shared" si="29"/>
        <v>78252</v>
      </c>
    </row>
    <row r="25" spans="1:52">
      <c r="A25" s="16">
        <v>16</v>
      </c>
      <c r="B25" s="16" t="s">
        <v>37</v>
      </c>
      <c r="C25" s="16">
        <v>16</v>
      </c>
      <c r="D25" s="18" t="s">
        <v>60</v>
      </c>
      <c r="E25" s="12" t="s">
        <v>33</v>
      </c>
      <c r="F25" s="7">
        <v>60</v>
      </c>
      <c r="G25" s="7">
        <f t="shared" si="0"/>
        <v>1.6666666666666666E-2</v>
      </c>
      <c r="H25" s="7">
        <v>1920</v>
      </c>
      <c r="I25" s="7" t="s">
        <v>95</v>
      </c>
      <c r="J25" s="7" t="s">
        <v>95</v>
      </c>
      <c r="K25" s="7">
        <v>1080</v>
      </c>
      <c r="L25" s="7">
        <f t="shared" si="1"/>
        <v>2073600</v>
      </c>
      <c r="M25" s="16">
        <f t="shared" si="2"/>
        <v>280</v>
      </c>
      <c r="N25" s="16">
        <v>2200</v>
      </c>
      <c r="O25" s="16">
        <v>45</v>
      </c>
      <c r="P25" s="16">
        <f t="shared" si="3"/>
        <v>1125</v>
      </c>
      <c r="Q25" s="16">
        <f t="shared" si="4"/>
        <v>2475000</v>
      </c>
      <c r="R25" s="13">
        <f t="shared" si="5"/>
        <v>0.87272727272727268</v>
      </c>
      <c r="S25" s="13">
        <f t="shared" si="6"/>
        <v>0.96</v>
      </c>
      <c r="T25" s="15">
        <f t="shared" si="7"/>
        <v>6.734006734006734E-9</v>
      </c>
      <c r="U25" s="15">
        <f t="shared" si="8"/>
        <v>148500000</v>
      </c>
      <c r="V25" s="15">
        <f t="shared" si="9"/>
        <v>1.292929292929293E-5</v>
      </c>
      <c r="W25" s="15">
        <f t="shared" si="10"/>
        <v>1.8855218855218854E-6</v>
      </c>
      <c r="X25" s="15">
        <f t="shared" si="11"/>
        <v>1.4814814814814815E-5</v>
      </c>
      <c r="Y25" s="15">
        <f t="shared" si="30"/>
        <v>1.6E-2</v>
      </c>
      <c r="Z25" s="15">
        <f t="shared" si="12"/>
        <v>6.6666666666666664E-4</v>
      </c>
      <c r="AA25" s="15">
        <f t="shared" si="13"/>
        <v>133.33333333333334</v>
      </c>
      <c r="AB25" s="15">
        <f t="shared" si="31"/>
        <v>132</v>
      </c>
      <c r="AC25" s="16">
        <f t="shared" si="32"/>
        <v>15710</v>
      </c>
      <c r="AD25" s="13">
        <f t="shared" si="33"/>
        <v>47130</v>
      </c>
      <c r="AE25" s="14">
        <v>32</v>
      </c>
      <c r="AF25" s="13">
        <f t="shared" si="34"/>
        <v>47162</v>
      </c>
      <c r="AG25" s="14">
        <f t="shared" si="35"/>
        <v>47194</v>
      </c>
      <c r="AH25" s="15">
        <f t="shared" si="14"/>
        <v>8.1</v>
      </c>
      <c r="AI25" s="14">
        <f t="shared" si="15"/>
        <v>9</v>
      </c>
      <c r="AJ25" s="14">
        <f t="shared" si="16"/>
        <v>9</v>
      </c>
      <c r="AK25" s="14">
        <f t="shared" si="17"/>
        <v>51840</v>
      </c>
      <c r="AL25" s="14">
        <f t="shared" si="36"/>
        <v>51872</v>
      </c>
      <c r="AM25" s="14">
        <f t="shared" si="18"/>
        <v>47194</v>
      </c>
      <c r="AN25" s="14">
        <f t="shared" si="37"/>
        <v>47194</v>
      </c>
      <c r="AO25" s="15">
        <f t="shared" si="19"/>
        <v>0.33288129847014453</v>
      </c>
      <c r="AP25" s="14">
        <f t="shared" si="20"/>
        <v>0</v>
      </c>
      <c r="AQ25" s="14">
        <f t="shared" si="21"/>
        <v>15742</v>
      </c>
      <c r="AR25" s="14">
        <f t="shared" si="38"/>
        <v>47</v>
      </c>
      <c r="AS25" s="16">
        <f t="shared" si="22"/>
        <v>3</v>
      </c>
      <c r="AT25" s="16">
        <f t="shared" si="23"/>
        <v>16</v>
      </c>
      <c r="AU25" s="15">
        <f t="shared" si="24"/>
        <v>1.5998114478114479E-2</v>
      </c>
      <c r="AV25" s="14">
        <f t="shared" si="25"/>
        <v>127</v>
      </c>
      <c r="AW25" s="14">
        <f t="shared" si="26"/>
        <v>5993638</v>
      </c>
      <c r="AX25" s="14">
        <f t="shared" si="27"/>
        <v>0</v>
      </c>
      <c r="AY25" s="16">
        <f t="shared" si="28"/>
        <v>94260</v>
      </c>
      <c r="AZ25" s="14">
        <f t="shared" si="29"/>
        <v>94260</v>
      </c>
    </row>
    <row r="26" spans="1:52">
      <c r="A26" s="16">
        <v>21</v>
      </c>
      <c r="B26" s="16" t="s">
        <v>37</v>
      </c>
      <c r="C26" s="16">
        <v>64</v>
      </c>
      <c r="D26" s="18" t="s">
        <v>61</v>
      </c>
      <c r="E26" s="12" t="s">
        <v>33</v>
      </c>
      <c r="F26" s="7">
        <v>100</v>
      </c>
      <c r="G26" s="7">
        <f t="shared" si="0"/>
        <v>0.01</v>
      </c>
      <c r="H26" s="7">
        <v>1920</v>
      </c>
      <c r="I26" s="7" t="s">
        <v>95</v>
      </c>
      <c r="J26" s="7" t="s">
        <v>95</v>
      </c>
      <c r="K26" s="7">
        <v>1080</v>
      </c>
      <c r="L26" s="7">
        <f t="shared" si="1"/>
        <v>2073600</v>
      </c>
      <c r="M26" s="16">
        <f t="shared" si="2"/>
        <v>720</v>
      </c>
      <c r="N26" s="16">
        <v>2640</v>
      </c>
      <c r="O26" s="16">
        <v>45</v>
      </c>
      <c r="P26" s="16">
        <f t="shared" si="3"/>
        <v>1125</v>
      </c>
      <c r="Q26" s="16">
        <f t="shared" si="4"/>
        <v>2970000</v>
      </c>
      <c r="R26" s="13">
        <f t="shared" si="5"/>
        <v>0.72727272727272729</v>
      </c>
      <c r="S26" s="13">
        <f t="shared" si="6"/>
        <v>0.96</v>
      </c>
      <c r="T26" s="15">
        <f t="shared" si="7"/>
        <v>3.367003367003367E-9</v>
      </c>
      <c r="U26" s="15">
        <f t="shared" si="8"/>
        <v>297000000</v>
      </c>
      <c r="V26" s="15">
        <f t="shared" si="9"/>
        <v>6.4646464646464648E-6</v>
      </c>
      <c r="W26" s="15">
        <f t="shared" si="10"/>
        <v>2.4242424242424244E-6</v>
      </c>
      <c r="X26" s="15">
        <f t="shared" si="11"/>
        <v>8.8888888888888883E-6</v>
      </c>
      <c r="Y26" s="15">
        <f t="shared" si="30"/>
        <v>9.6000000000000009E-3</v>
      </c>
      <c r="Z26" s="15">
        <f t="shared" si="12"/>
        <v>3.9999999999999996E-4</v>
      </c>
      <c r="AA26" s="15">
        <f t="shared" si="13"/>
        <v>80</v>
      </c>
      <c r="AB26" s="15">
        <f t="shared" si="31"/>
        <v>79</v>
      </c>
      <c r="AC26" s="16">
        <f t="shared" si="32"/>
        <v>26249</v>
      </c>
      <c r="AD26" s="13">
        <f t="shared" si="33"/>
        <v>78747</v>
      </c>
      <c r="AE26" s="14">
        <v>32</v>
      </c>
      <c r="AF26" s="13">
        <f t="shared" si="34"/>
        <v>78779</v>
      </c>
      <c r="AG26" s="14">
        <f t="shared" si="35"/>
        <v>78811</v>
      </c>
      <c r="AH26" s="15">
        <f t="shared" si="14"/>
        <v>13.5</v>
      </c>
      <c r="AI26" s="14">
        <f t="shared" si="15"/>
        <v>14</v>
      </c>
      <c r="AJ26" s="14">
        <f t="shared" si="16"/>
        <v>14</v>
      </c>
      <c r="AK26" s="14">
        <f t="shared" si="17"/>
        <v>80640</v>
      </c>
      <c r="AL26" s="14">
        <f t="shared" si="36"/>
        <v>80672</v>
      </c>
      <c r="AM26" s="14">
        <f t="shared" si="18"/>
        <v>78811</v>
      </c>
      <c r="AN26" s="14">
        <f t="shared" si="37"/>
        <v>78811</v>
      </c>
      <c r="AO26" s="15">
        <f t="shared" si="19"/>
        <v>0.33306264353960741</v>
      </c>
      <c r="AP26" s="14">
        <f t="shared" si="20"/>
        <v>0</v>
      </c>
      <c r="AQ26" s="14">
        <f t="shared" si="21"/>
        <v>26281</v>
      </c>
      <c r="AR26" s="14">
        <f t="shared" si="38"/>
        <v>77</v>
      </c>
      <c r="AS26" s="16">
        <f t="shared" si="22"/>
        <v>5</v>
      </c>
      <c r="AT26" s="16">
        <f t="shared" si="23"/>
        <v>16</v>
      </c>
      <c r="AU26" s="15">
        <f t="shared" si="24"/>
        <v>9.5975757575757579E-3</v>
      </c>
      <c r="AV26" s="14">
        <f t="shared" si="25"/>
        <v>76</v>
      </c>
      <c r="AW26" s="14">
        <f t="shared" si="26"/>
        <v>5989636</v>
      </c>
      <c r="AX26" s="14">
        <f t="shared" si="27"/>
        <v>0</v>
      </c>
      <c r="AY26" s="16">
        <f t="shared" si="28"/>
        <v>157494</v>
      </c>
      <c r="AZ26" s="14">
        <f t="shared" si="29"/>
        <v>157494</v>
      </c>
    </row>
    <row r="27" spans="1:52">
      <c r="A27" s="16">
        <v>22</v>
      </c>
      <c r="B27" s="16" t="s">
        <v>37</v>
      </c>
      <c r="C27" s="16">
        <v>63</v>
      </c>
      <c r="D27" s="18" t="s">
        <v>62</v>
      </c>
      <c r="E27" s="12" t="s">
        <v>33</v>
      </c>
      <c r="F27" s="7">
        <v>120</v>
      </c>
      <c r="G27" s="7">
        <f t="shared" si="0"/>
        <v>8.3333333333333332E-3</v>
      </c>
      <c r="H27" s="7">
        <v>1920</v>
      </c>
      <c r="I27" s="7" t="s">
        <v>95</v>
      </c>
      <c r="J27" s="7" t="s">
        <v>95</v>
      </c>
      <c r="K27" s="7">
        <v>1080</v>
      </c>
      <c r="L27" s="7">
        <f t="shared" si="1"/>
        <v>2073600</v>
      </c>
      <c r="M27" s="16">
        <f t="shared" si="2"/>
        <v>280</v>
      </c>
      <c r="N27" s="16">
        <v>2200</v>
      </c>
      <c r="O27" s="16">
        <v>45</v>
      </c>
      <c r="P27" s="16">
        <f t="shared" si="3"/>
        <v>1125</v>
      </c>
      <c r="Q27" s="16">
        <f t="shared" si="4"/>
        <v>2475000</v>
      </c>
      <c r="R27" s="13">
        <f t="shared" si="5"/>
        <v>0.87272727272727268</v>
      </c>
      <c r="S27" s="13">
        <f t="shared" si="6"/>
        <v>0.96</v>
      </c>
      <c r="T27" s="15">
        <f t="shared" si="7"/>
        <v>3.367003367003367E-9</v>
      </c>
      <c r="U27" s="15">
        <f t="shared" si="8"/>
        <v>297000000</v>
      </c>
      <c r="V27" s="15">
        <f t="shared" si="9"/>
        <v>6.4646464646464648E-6</v>
      </c>
      <c r="W27" s="15">
        <f t="shared" si="10"/>
        <v>9.4276094276094272E-7</v>
      </c>
      <c r="X27" s="15">
        <f t="shared" si="11"/>
        <v>7.4074074074074075E-6</v>
      </c>
      <c r="Y27" s="15">
        <f t="shared" si="30"/>
        <v>8.0000000000000002E-3</v>
      </c>
      <c r="Z27" s="15">
        <f t="shared" si="12"/>
        <v>3.3333333333333332E-4</v>
      </c>
      <c r="AA27" s="15">
        <f t="shared" si="13"/>
        <v>66.666666666666671</v>
      </c>
      <c r="AB27" s="15">
        <f t="shared" si="31"/>
        <v>65</v>
      </c>
      <c r="AC27" s="16">
        <f t="shared" si="32"/>
        <v>31902</v>
      </c>
      <c r="AD27" s="13">
        <f t="shared" si="33"/>
        <v>95706</v>
      </c>
      <c r="AE27" s="14">
        <v>32</v>
      </c>
      <c r="AF27" s="13">
        <f t="shared" si="34"/>
        <v>95738</v>
      </c>
      <c r="AG27" s="14">
        <f t="shared" si="35"/>
        <v>95770</v>
      </c>
      <c r="AH27" s="15">
        <f t="shared" si="14"/>
        <v>16.2</v>
      </c>
      <c r="AI27" s="14">
        <f t="shared" si="15"/>
        <v>17</v>
      </c>
      <c r="AJ27" s="14">
        <f t="shared" si="16"/>
        <v>17</v>
      </c>
      <c r="AK27" s="14">
        <f t="shared" si="17"/>
        <v>97920</v>
      </c>
      <c r="AL27" s="14">
        <f t="shared" si="36"/>
        <v>97952</v>
      </c>
      <c r="AM27" s="14">
        <f t="shared" si="18"/>
        <v>95770</v>
      </c>
      <c r="AN27" s="14">
        <f t="shared" si="37"/>
        <v>95770</v>
      </c>
      <c r="AO27" s="15">
        <f t="shared" si="19"/>
        <v>0.33311057742508093</v>
      </c>
      <c r="AP27" s="14">
        <f t="shared" si="20"/>
        <v>0</v>
      </c>
      <c r="AQ27" s="14">
        <f t="shared" si="21"/>
        <v>31934</v>
      </c>
      <c r="AR27" s="14">
        <f t="shared" si="38"/>
        <v>94</v>
      </c>
      <c r="AS27" s="16">
        <f t="shared" si="22"/>
        <v>6</v>
      </c>
      <c r="AT27" s="16">
        <f t="shared" si="23"/>
        <v>16</v>
      </c>
      <c r="AU27" s="15">
        <f t="shared" si="24"/>
        <v>7.9990572390572397E-3</v>
      </c>
      <c r="AV27" s="14">
        <f t="shared" si="25"/>
        <v>63</v>
      </c>
      <c r="AW27" s="14">
        <f t="shared" si="26"/>
        <v>6033510</v>
      </c>
      <c r="AX27" s="14">
        <f t="shared" si="27"/>
        <v>0</v>
      </c>
      <c r="AY27" s="16">
        <f t="shared" si="28"/>
        <v>191412</v>
      </c>
      <c r="AZ27" s="14">
        <f t="shared" si="29"/>
        <v>191412</v>
      </c>
    </row>
    <row r="28" spans="1:52">
      <c r="A28" s="16">
        <v>23</v>
      </c>
      <c r="B28" s="16" t="s">
        <v>93</v>
      </c>
      <c r="C28" s="16"/>
      <c r="D28" s="18" t="s">
        <v>63</v>
      </c>
      <c r="E28" s="12" t="s">
        <v>32</v>
      </c>
      <c r="F28" s="7">
        <v>100</v>
      </c>
      <c r="G28" s="7">
        <f t="shared" si="0"/>
        <v>0.01</v>
      </c>
      <c r="H28" s="7">
        <v>640</v>
      </c>
      <c r="I28" s="7" t="s">
        <v>95</v>
      </c>
      <c r="J28" s="7" t="s">
        <v>95</v>
      </c>
      <c r="K28" s="7">
        <v>480</v>
      </c>
      <c r="L28" s="7">
        <f t="shared" si="1"/>
        <v>307200</v>
      </c>
      <c r="M28" s="16">
        <f t="shared" si="2"/>
        <v>208</v>
      </c>
      <c r="N28" s="16">
        <v>848</v>
      </c>
      <c r="O28" s="16">
        <v>29</v>
      </c>
      <c r="P28" s="16">
        <f t="shared" si="3"/>
        <v>509</v>
      </c>
      <c r="Q28" s="16">
        <f t="shared" si="4"/>
        <v>431632</v>
      </c>
      <c r="R28" s="13">
        <f t="shared" si="5"/>
        <v>0.75471698113207553</v>
      </c>
      <c r="S28" s="13">
        <f t="shared" si="6"/>
        <v>0.94302554027504915</v>
      </c>
      <c r="T28" s="15">
        <f t="shared" si="7"/>
        <v>2.3167883752826481E-8</v>
      </c>
      <c r="U28" s="15">
        <f t="shared" si="8"/>
        <v>43163200</v>
      </c>
      <c r="V28" s="15">
        <f t="shared" si="9"/>
        <v>1.4827445601808948E-5</v>
      </c>
      <c r="W28" s="15">
        <f t="shared" si="10"/>
        <v>4.8189198205879078E-6</v>
      </c>
      <c r="X28" s="15">
        <f t="shared" si="11"/>
        <v>1.9646365422396855E-5</v>
      </c>
      <c r="Y28" s="15">
        <f t="shared" si="30"/>
        <v>9.4302554027504912E-3</v>
      </c>
      <c r="Z28" s="15">
        <f t="shared" si="12"/>
        <v>5.6974459724950881E-4</v>
      </c>
      <c r="AA28" s="15">
        <f t="shared" si="13"/>
        <v>80</v>
      </c>
      <c r="AB28" s="15">
        <f t="shared" si="31"/>
        <v>79</v>
      </c>
      <c r="AC28" s="16">
        <f t="shared" si="32"/>
        <v>3889</v>
      </c>
      <c r="AD28" s="13">
        <f t="shared" si="33"/>
        <v>11667</v>
      </c>
      <c r="AE28" s="14">
        <v>32</v>
      </c>
      <c r="AF28" s="13">
        <f t="shared" si="34"/>
        <v>11699</v>
      </c>
      <c r="AG28" s="14">
        <f t="shared" si="35"/>
        <v>11731</v>
      </c>
      <c r="AH28" s="15">
        <f t="shared" si="14"/>
        <v>6</v>
      </c>
      <c r="AI28" s="14">
        <f t="shared" si="15"/>
        <v>6</v>
      </c>
      <c r="AJ28" s="14">
        <f t="shared" si="16"/>
        <v>6</v>
      </c>
      <c r="AK28" s="14">
        <f t="shared" si="17"/>
        <v>11520</v>
      </c>
      <c r="AL28" s="14">
        <f t="shared" si="36"/>
        <v>11552</v>
      </c>
      <c r="AM28" s="14">
        <f t="shared" si="18"/>
        <v>11731</v>
      </c>
      <c r="AN28" s="14">
        <f t="shared" si="37"/>
        <v>11731</v>
      </c>
      <c r="AO28" s="15">
        <f t="shared" si="19"/>
        <v>0.3315147898729861</v>
      </c>
      <c r="AP28" s="14">
        <f t="shared" si="20"/>
        <v>0</v>
      </c>
      <c r="AQ28" s="14">
        <f t="shared" si="21"/>
        <v>3921</v>
      </c>
      <c r="AR28" s="14">
        <f t="shared" si="38"/>
        <v>12</v>
      </c>
      <c r="AS28" s="16">
        <f t="shared" si="22"/>
        <v>1</v>
      </c>
      <c r="AT28" s="16">
        <f t="shared" si="23"/>
        <v>12</v>
      </c>
      <c r="AU28" s="15">
        <f t="shared" si="24"/>
        <v>9.4254364829299032E-3</v>
      </c>
      <c r="AV28" s="14">
        <f t="shared" si="25"/>
        <v>75</v>
      </c>
      <c r="AW28" s="14">
        <f t="shared" si="26"/>
        <v>879825</v>
      </c>
      <c r="AX28" s="14">
        <f t="shared" si="27"/>
        <v>0</v>
      </c>
      <c r="AY28" s="16">
        <f t="shared" si="28"/>
        <v>23334</v>
      </c>
      <c r="AZ28" s="14">
        <f t="shared" si="29"/>
        <v>23334</v>
      </c>
    </row>
    <row r="29" spans="1:52">
      <c r="A29" s="16">
        <v>24</v>
      </c>
      <c r="B29" s="16" t="s">
        <v>93</v>
      </c>
      <c r="C29" s="16"/>
      <c r="D29" s="18" t="s">
        <v>64</v>
      </c>
      <c r="E29" s="12" t="s">
        <v>32</v>
      </c>
      <c r="F29" s="7">
        <v>60</v>
      </c>
      <c r="G29" s="7">
        <f t="shared" si="0"/>
        <v>1.6666666666666666E-2</v>
      </c>
      <c r="H29" s="7">
        <v>768</v>
      </c>
      <c r="I29" s="7" t="s">
        <v>95</v>
      </c>
      <c r="J29" s="7" t="s">
        <v>95</v>
      </c>
      <c r="K29" s="7">
        <v>576</v>
      </c>
      <c r="L29" s="7">
        <f t="shared" si="1"/>
        <v>442368</v>
      </c>
      <c r="M29" s="16">
        <f t="shared" si="2"/>
        <v>208</v>
      </c>
      <c r="N29" s="16">
        <v>976</v>
      </c>
      <c r="O29" s="16">
        <v>21</v>
      </c>
      <c r="P29" s="16">
        <f t="shared" si="3"/>
        <v>597</v>
      </c>
      <c r="Q29" s="16">
        <f t="shared" si="4"/>
        <v>582672</v>
      </c>
      <c r="R29" s="13">
        <f t="shared" si="5"/>
        <v>0.78688524590163933</v>
      </c>
      <c r="S29" s="13">
        <f t="shared" si="6"/>
        <v>0.96482412060301503</v>
      </c>
      <c r="T29" s="15">
        <f t="shared" si="7"/>
        <v>2.8603857172932056E-8</v>
      </c>
      <c r="U29" s="15">
        <f t="shared" si="8"/>
        <v>34960320</v>
      </c>
      <c r="V29" s="15">
        <f t="shared" si="9"/>
        <v>2.196776230881182E-5</v>
      </c>
      <c r="W29" s="15">
        <f t="shared" si="10"/>
        <v>5.9496022919698677E-6</v>
      </c>
      <c r="X29" s="15">
        <f t="shared" si="11"/>
        <v>2.7917364600781689E-5</v>
      </c>
      <c r="Y29" s="15">
        <f t="shared" si="30"/>
        <v>1.6080402010050249E-2</v>
      </c>
      <c r="Z29" s="15">
        <f t="shared" si="12"/>
        <v>5.8626465661641551E-4</v>
      </c>
      <c r="AA29" s="15">
        <f t="shared" si="13"/>
        <v>133.33333333333334</v>
      </c>
      <c r="AB29" s="15">
        <f t="shared" si="31"/>
        <v>132</v>
      </c>
      <c r="AC29" s="16">
        <f t="shared" si="32"/>
        <v>3352</v>
      </c>
      <c r="AD29" s="13">
        <f t="shared" si="33"/>
        <v>10056</v>
      </c>
      <c r="AE29" s="14">
        <v>32</v>
      </c>
      <c r="AF29" s="13">
        <f t="shared" si="34"/>
        <v>10088</v>
      </c>
      <c r="AG29" s="14">
        <f t="shared" si="35"/>
        <v>10120</v>
      </c>
      <c r="AH29" s="15">
        <f t="shared" si="14"/>
        <v>4.3199999999999994</v>
      </c>
      <c r="AI29" s="14">
        <f t="shared" si="15"/>
        <v>5</v>
      </c>
      <c r="AJ29" s="14">
        <f t="shared" si="16"/>
        <v>5</v>
      </c>
      <c r="AK29" s="14">
        <f t="shared" si="17"/>
        <v>11520</v>
      </c>
      <c r="AL29" s="14">
        <f t="shared" si="36"/>
        <v>11552</v>
      </c>
      <c r="AM29" s="14">
        <f t="shared" si="18"/>
        <v>10120</v>
      </c>
      <c r="AN29" s="14">
        <f t="shared" si="37"/>
        <v>10120</v>
      </c>
      <c r="AO29" s="15">
        <f t="shared" si="19"/>
        <v>0.33122529644268772</v>
      </c>
      <c r="AP29" s="14">
        <f t="shared" si="20"/>
        <v>0</v>
      </c>
      <c r="AQ29" s="14">
        <f t="shared" si="21"/>
        <v>3384</v>
      </c>
      <c r="AR29" s="14">
        <f t="shared" si="38"/>
        <v>10</v>
      </c>
      <c r="AS29" s="16">
        <f t="shared" si="22"/>
        <v>1</v>
      </c>
      <c r="AT29" s="16">
        <f t="shared" si="23"/>
        <v>10</v>
      </c>
      <c r="AU29" s="15">
        <f t="shared" si="24"/>
        <v>1.6074452407758278E-2</v>
      </c>
      <c r="AV29" s="14">
        <f t="shared" si="25"/>
        <v>128</v>
      </c>
      <c r="AW29" s="14">
        <f t="shared" si="26"/>
        <v>1295360</v>
      </c>
      <c r="AX29" s="14">
        <f t="shared" si="27"/>
        <v>0</v>
      </c>
      <c r="AY29" s="16">
        <f t="shared" si="28"/>
        <v>20112</v>
      </c>
      <c r="AZ29" s="14">
        <f t="shared" si="29"/>
        <v>20112</v>
      </c>
    </row>
    <row r="30" spans="1:52">
      <c r="A30" s="16">
        <v>25</v>
      </c>
      <c r="B30" s="16" t="s">
        <v>93</v>
      </c>
      <c r="C30" s="16"/>
      <c r="D30" s="18" t="s">
        <v>65</v>
      </c>
      <c r="E30" s="12" t="s">
        <v>34</v>
      </c>
      <c r="F30" s="7">
        <v>100</v>
      </c>
      <c r="G30" s="7">
        <f t="shared" si="0"/>
        <v>0.01</v>
      </c>
      <c r="H30" s="7">
        <v>768</v>
      </c>
      <c r="I30" s="7" t="s">
        <v>95</v>
      </c>
      <c r="J30" s="7" t="s">
        <v>95</v>
      </c>
      <c r="K30" s="7">
        <v>576</v>
      </c>
      <c r="L30" s="7">
        <f t="shared" si="1"/>
        <v>442368</v>
      </c>
      <c r="M30" s="16">
        <f t="shared" si="2"/>
        <v>256</v>
      </c>
      <c r="N30" s="16">
        <v>1024</v>
      </c>
      <c r="O30" s="16">
        <v>35</v>
      </c>
      <c r="P30" s="16">
        <f t="shared" si="3"/>
        <v>611</v>
      </c>
      <c r="Q30" s="16">
        <f t="shared" si="4"/>
        <v>625664</v>
      </c>
      <c r="R30" s="13">
        <f t="shared" si="5"/>
        <v>0.75</v>
      </c>
      <c r="S30" s="13">
        <f t="shared" si="6"/>
        <v>0.94271685761047463</v>
      </c>
      <c r="T30" s="15">
        <f t="shared" si="7"/>
        <v>1.5983019639934534E-8</v>
      </c>
      <c r="U30" s="15">
        <f t="shared" si="8"/>
        <v>62566400</v>
      </c>
      <c r="V30" s="15">
        <f t="shared" si="9"/>
        <v>1.2274959083469721E-5</v>
      </c>
      <c r="W30" s="15">
        <f t="shared" si="10"/>
        <v>4.0916530278232407E-6</v>
      </c>
      <c r="X30" s="15">
        <f t="shared" si="11"/>
        <v>1.6366612111292963E-5</v>
      </c>
      <c r="Y30" s="15">
        <f t="shared" si="30"/>
        <v>9.4271685761047469E-3</v>
      </c>
      <c r="Z30" s="15">
        <f t="shared" si="12"/>
        <v>5.7283142389525374E-4</v>
      </c>
      <c r="AA30" s="15">
        <f t="shared" si="13"/>
        <v>80</v>
      </c>
      <c r="AB30" s="15">
        <f t="shared" si="31"/>
        <v>79</v>
      </c>
      <c r="AC30" s="16">
        <f t="shared" si="32"/>
        <v>5600</v>
      </c>
      <c r="AD30" s="13">
        <f t="shared" si="33"/>
        <v>16800</v>
      </c>
      <c r="AE30" s="14">
        <v>32</v>
      </c>
      <c r="AF30" s="13">
        <f t="shared" si="34"/>
        <v>16832</v>
      </c>
      <c r="AG30" s="14">
        <f t="shared" si="35"/>
        <v>16864</v>
      </c>
      <c r="AH30" s="15">
        <f t="shared" si="14"/>
        <v>7.2</v>
      </c>
      <c r="AI30" s="14">
        <f t="shared" si="15"/>
        <v>8</v>
      </c>
      <c r="AJ30" s="14">
        <f t="shared" si="16"/>
        <v>8</v>
      </c>
      <c r="AK30" s="14">
        <f t="shared" si="17"/>
        <v>18432</v>
      </c>
      <c r="AL30" s="14">
        <f t="shared" si="36"/>
        <v>18464</v>
      </c>
      <c r="AM30" s="14">
        <f t="shared" si="18"/>
        <v>16864</v>
      </c>
      <c r="AN30" s="14">
        <f t="shared" si="37"/>
        <v>16864</v>
      </c>
      <c r="AO30" s="15">
        <f t="shared" si="19"/>
        <v>0.33206831119544594</v>
      </c>
      <c r="AP30" s="14">
        <f t="shared" si="20"/>
        <v>0</v>
      </c>
      <c r="AQ30" s="14">
        <f t="shared" si="21"/>
        <v>5632</v>
      </c>
      <c r="AR30" s="14">
        <f t="shared" si="38"/>
        <v>17</v>
      </c>
      <c r="AS30" s="16">
        <f t="shared" si="22"/>
        <v>2</v>
      </c>
      <c r="AT30" s="16">
        <f t="shared" si="23"/>
        <v>9</v>
      </c>
      <c r="AU30" s="15">
        <f t="shared" si="24"/>
        <v>9.4230769230769229E-3</v>
      </c>
      <c r="AV30" s="14">
        <f t="shared" si="25"/>
        <v>75</v>
      </c>
      <c r="AW30" s="14">
        <f t="shared" si="26"/>
        <v>1264800</v>
      </c>
      <c r="AX30" s="14">
        <f t="shared" si="27"/>
        <v>0</v>
      </c>
      <c r="AY30" s="16">
        <f t="shared" si="28"/>
        <v>33600</v>
      </c>
      <c r="AZ30" s="14">
        <f t="shared" si="29"/>
        <v>33600</v>
      </c>
    </row>
    <row r="31" spans="1:52">
      <c r="A31" s="16">
        <v>26</v>
      </c>
      <c r="B31" s="16" t="s">
        <v>93</v>
      </c>
      <c r="C31" s="16"/>
      <c r="D31" s="18" t="s">
        <v>66</v>
      </c>
      <c r="E31" s="12" t="s">
        <v>32</v>
      </c>
      <c r="F31" s="7">
        <v>60</v>
      </c>
      <c r="G31" s="7">
        <f t="shared" si="0"/>
        <v>1.6666666666666666E-2</v>
      </c>
      <c r="H31" s="7">
        <v>800</v>
      </c>
      <c r="I31" s="7" t="s">
        <v>95</v>
      </c>
      <c r="J31" s="7" t="s">
        <v>95</v>
      </c>
      <c r="K31" s="7">
        <v>600</v>
      </c>
      <c r="L31" s="7">
        <f t="shared" si="1"/>
        <v>480000</v>
      </c>
      <c r="M31" s="16">
        <f t="shared" si="2"/>
        <v>256</v>
      </c>
      <c r="N31" s="16">
        <v>1056</v>
      </c>
      <c r="O31" s="16">
        <v>28</v>
      </c>
      <c r="P31" s="16">
        <f t="shared" si="3"/>
        <v>628</v>
      </c>
      <c r="Q31" s="16">
        <f t="shared" si="4"/>
        <v>663168</v>
      </c>
      <c r="R31" s="13">
        <f t="shared" si="5"/>
        <v>0.75757575757575757</v>
      </c>
      <c r="S31" s="13">
        <f t="shared" si="6"/>
        <v>0.95541401273885351</v>
      </c>
      <c r="T31" s="15">
        <f t="shared" si="7"/>
        <v>2.5131892170108732E-8</v>
      </c>
      <c r="U31" s="15">
        <f t="shared" si="8"/>
        <v>39790080</v>
      </c>
      <c r="V31" s="15">
        <f t="shared" si="9"/>
        <v>2.0105513736086984E-5</v>
      </c>
      <c r="W31" s="15">
        <f t="shared" si="10"/>
        <v>6.4337643955478353E-6</v>
      </c>
      <c r="X31" s="15">
        <f t="shared" si="11"/>
        <v>2.653927813163482E-5</v>
      </c>
      <c r="Y31" s="15">
        <f t="shared" si="30"/>
        <v>1.5923566878980892E-2</v>
      </c>
      <c r="Z31" s="15">
        <f t="shared" si="12"/>
        <v>7.43099787685775E-4</v>
      </c>
      <c r="AA31" s="15">
        <f t="shared" si="13"/>
        <v>133.33333333333334</v>
      </c>
      <c r="AB31" s="15">
        <f t="shared" si="31"/>
        <v>132</v>
      </c>
      <c r="AC31" s="16">
        <f t="shared" si="32"/>
        <v>3637</v>
      </c>
      <c r="AD31" s="13">
        <f t="shared" si="33"/>
        <v>10911</v>
      </c>
      <c r="AE31" s="14">
        <v>32</v>
      </c>
      <c r="AF31" s="13">
        <f t="shared" si="34"/>
        <v>10943</v>
      </c>
      <c r="AG31" s="14">
        <f t="shared" si="35"/>
        <v>10975</v>
      </c>
      <c r="AH31" s="15">
        <f t="shared" si="14"/>
        <v>4.5</v>
      </c>
      <c r="AI31" s="14">
        <f t="shared" si="15"/>
        <v>5</v>
      </c>
      <c r="AJ31" s="14">
        <f t="shared" si="16"/>
        <v>5</v>
      </c>
      <c r="AK31" s="14">
        <f t="shared" si="17"/>
        <v>12000</v>
      </c>
      <c r="AL31" s="14">
        <f t="shared" si="36"/>
        <v>12032</v>
      </c>
      <c r="AM31" s="14">
        <f t="shared" si="18"/>
        <v>10975</v>
      </c>
      <c r="AN31" s="14">
        <f t="shared" si="37"/>
        <v>10975</v>
      </c>
      <c r="AO31" s="15">
        <f t="shared" si="19"/>
        <v>0.33138952164009111</v>
      </c>
      <c r="AP31" s="14">
        <f t="shared" si="20"/>
        <v>0</v>
      </c>
      <c r="AQ31" s="14">
        <f t="shared" si="21"/>
        <v>3669</v>
      </c>
      <c r="AR31" s="14">
        <f t="shared" si="38"/>
        <v>11</v>
      </c>
      <c r="AS31" s="16">
        <f t="shared" si="22"/>
        <v>1</v>
      </c>
      <c r="AT31" s="16">
        <f t="shared" si="23"/>
        <v>11</v>
      </c>
      <c r="AU31" s="15">
        <f t="shared" si="24"/>
        <v>1.5917133114585345E-2</v>
      </c>
      <c r="AV31" s="14">
        <f t="shared" si="25"/>
        <v>127</v>
      </c>
      <c r="AW31" s="14">
        <f t="shared" si="26"/>
        <v>1393825</v>
      </c>
      <c r="AX31" s="14">
        <f t="shared" si="27"/>
        <v>0</v>
      </c>
      <c r="AY31" s="16">
        <f t="shared" si="28"/>
        <v>21822</v>
      </c>
      <c r="AZ31" s="14">
        <f t="shared" si="29"/>
        <v>21822</v>
      </c>
    </row>
    <row r="32" spans="1:52">
      <c r="A32" s="16">
        <v>27</v>
      </c>
      <c r="B32" s="16" t="s">
        <v>93</v>
      </c>
      <c r="C32" s="16"/>
      <c r="D32" s="18" t="s">
        <v>67</v>
      </c>
      <c r="E32" s="12" t="s">
        <v>32</v>
      </c>
      <c r="F32" s="7">
        <v>100</v>
      </c>
      <c r="G32" s="7">
        <f t="shared" si="0"/>
        <v>0.01</v>
      </c>
      <c r="H32" s="7">
        <v>800</v>
      </c>
      <c r="I32" s="7" t="s">
        <v>95</v>
      </c>
      <c r="J32" s="7" t="s">
        <v>95</v>
      </c>
      <c r="K32" s="7">
        <v>600</v>
      </c>
      <c r="L32" s="7">
        <f t="shared" si="1"/>
        <v>480000</v>
      </c>
      <c r="M32" s="16">
        <f t="shared" si="2"/>
        <v>272</v>
      </c>
      <c r="N32" s="16">
        <v>1072</v>
      </c>
      <c r="O32" s="16">
        <v>36</v>
      </c>
      <c r="P32" s="16">
        <f t="shared" si="3"/>
        <v>636</v>
      </c>
      <c r="Q32" s="16">
        <f t="shared" si="4"/>
        <v>681792</v>
      </c>
      <c r="R32" s="13">
        <f t="shared" si="5"/>
        <v>0.74626865671641796</v>
      </c>
      <c r="S32" s="13">
        <f t="shared" si="6"/>
        <v>0.94339622641509435</v>
      </c>
      <c r="T32" s="15">
        <f t="shared" si="7"/>
        <v>1.4667229888294377E-8</v>
      </c>
      <c r="U32" s="15">
        <f t="shared" si="8"/>
        <v>68179200</v>
      </c>
      <c r="V32" s="15">
        <f t="shared" si="9"/>
        <v>1.1733783910635502E-5</v>
      </c>
      <c r="W32" s="15">
        <f t="shared" si="10"/>
        <v>3.989486529616071E-6</v>
      </c>
      <c r="X32" s="15">
        <f t="shared" si="11"/>
        <v>1.5723270440251572E-5</v>
      </c>
      <c r="Y32" s="15">
        <f t="shared" si="30"/>
        <v>9.433962264150943E-3</v>
      </c>
      <c r="Z32" s="15">
        <f t="shared" si="12"/>
        <v>5.6603773584905652E-4</v>
      </c>
      <c r="AA32" s="15">
        <f t="shared" si="13"/>
        <v>80</v>
      </c>
      <c r="AB32" s="15">
        <f t="shared" si="31"/>
        <v>79</v>
      </c>
      <c r="AC32" s="16">
        <f t="shared" si="32"/>
        <v>6076</v>
      </c>
      <c r="AD32" s="13">
        <f t="shared" si="33"/>
        <v>18228</v>
      </c>
      <c r="AE32" s="14">
        <v>32</v>
      </c>
      <c r="AF32" s="13">
        <f t="shared" si="34"/>
        <v>18260</v>
      </c>
      <c r="AG32" s="14">
        <f t="shared" si="35"/>
        <v>18292</v>
      </c>
      <c r="AH32" s="15">
        <f t="shared" si="14"/>
        <v>7.5</v>
      </c>
      <c r="AI32" s="14">
        <f t="shared" si="15"/>
        <v>8</v>
      </c>
      <c r="AJ32" s="14">
        <f t="shared" si="16"/>
        <v>8</v>
      </c>
      <c r="AK32" s="14">
        <f t="shared" si="17"/>
        <v>19200</v>
      </c>
      <c r="AL32" s="14">
        <f t="shared" si="36"/>
        <v>19232</v>
      </c>
      <c r="AM32" s="14">
        <f t="shared" si="18"/>
        <v>18292</v>
      </c>
      <c r="AN32" s="14">
        <f t="shared" si="37"/>
        <v>18292</v>
      </c>
      <c r="AO32" s="15">
        <f t="shared" si="19"/>
        <v>0.33216706757052261</v>
      </c>
      <c r="AP32" s="14">
        <f t="shared" si="20"/>
        <v>0</v>
      </c>
      <c r="AQ32" s="14">
        <f t="shared" si="21"/>
        <v>6108</v>
      </c>
      <c r="AR32" s="14">
        <f t="shared" si="38"/>
        <v>18</v>
      </c>
      <c r="AS32" s="16">
        <f t="shared" si="22"/>
        <v>2</v>
      </c>
      <c r="AT32" s="16">
        <f t="shared" si="23"/>
        <v>9</v>
      </c>
      <c r="AU32" s="15">
        <f t="shared" si="24"/>
        <v>9.4299727776213267E-3</v>
      </c>
      <c r="AV32" s="14">
        <f t="shared" si="25"/>
        <v>75</v>
      </c>
      <c r="AW32" s="14">
        <f t="shared" si="26"/>
        <v>1371900</v>
      </c>
      <c r="AX32" s="14">
        <f t="shared" si="27"/>
        <v>0</v>
      </c>
      <c r="AY32" s="16">
        <f t="shared" si="28"/>
        <v>36456</v>
      </c>
      <c r="AZ32" s="14">
        <f t="shared" si="29"/>
        <v>36456</v>
      </c>
    </row>
    <row r="33" spans="1:52">
      <c r="A33" s="16">
        <v>28</v>
      </c>
      <c r="B33" s="16" t="s">
        <v>93</v>
      </c>
      <c r="C33" s="16"/>
      <c r="D33" s="18" t="s">
        <v>68</v>
      </c>
      <c r="E33" s="12" t="s">
        <v>32</v>
      </c>
      <c r="F33" s="7">
        <v>60</v>
      </c>
      <c r="G33" s="7">
        <f t="shared" si="0"/>
        <v>1.6666666666666666E-2</v>
      </c>
      <c r="H33" s="7">
        <v>1024</v>
      </c>
      <c r="I33" s="7" t="s">
        <v>95</v>
      </c>
      <c r="J33" s="7" t="s">
        <v>95</v>
      </c>
      <c r="K33" s="7">
        <v>768</v>
      </c>
      <c r="L33" s="7">
        <f t="shared" si="1"/>
        <v>786432</v>
      </c>
      <c r="M33" s="16">
        <f t="shared" si="2"/>
        <v>320</v>
      </c>
      <c r="N33" s="16">
        <v>1344</v>
      </c>
      <c r="O33" s="16">
        <v>38</v>
      </c>
      <c r="P33" s="16">
        <f t="shared" si="3"/>
        <v>806</v>
      </c>
      <c r="Q33" s="16">
        <f t="shared" si="4"/>
        <v>1083264</v>
      </c>
      <c r="R33" s="13">
        <f t="shared" si="5"/>
        <v>0.76190476190476186</v>
      </c>
      <c r="S33" s="13">
        <f t="shared" si="6"/>
        <v>0.95285359801488834</v>
      </c>
      <c r="T33" s="15">
        <f t="shared" si="7"/>
        <v>1.5385600063019418E-8</v>
      </c>
      <c r="U33" s="15">
        <f t="shared" si="8"/>
        <v>64995840</v>
      </c>
      <c r="V33" s="15">
        <f t="shared" si="9"/>
        <v>1.5754854464531884E-5</v>
      </c>
      <c r="W33" s="15">
        <f t="shared" si="10"/>
        <v>4.9233920201662137E-6</v>
      </c>
      <c r="X33" s="15">
        <f t="shared" si="11"/>
        <v>2.0678246484698098E-5</v>
      </c>
      <c r="Y33" s="15">
        <f t="shared" si="30"/>
        <v>1.5880893300248139E-2</v>
      </c>
      <c r="Z33" s="15">
        <f t="shared" si="12"/>
        <v>7.8577336641852771E-4</v>
      </c>
      <c r="AA33" s="15">
        <f t="shared" si="13"/>
        <v>133.33333333333334</v>
      </c>
      <c r="AB33" s="15">
        <f t="shared" si="31"/>
        <v>132</v>
      </c>
      <c r="AC33" s="16">
        <f t="shared" si="32"/>
        <v>5958</v>
      </c>
      <c r="AD33" s="13">
        <f t="shared" si="33"/>
        <v>17874</v>
      </c>
      <c r="AE33" s="14">
        <v>32</v>
      </c>
      <c r="AF33" s="13">
        <f t="shared" si="34"/>
        <v>17906</v>
      </c>
      <c r="AG33" s="14">
        <f t="shared" si="35"/>
        <v>17938</v>
      </c>
      <c r="AH33" s="15">
        <f t="shared" si="14"/>
        <v>5.76</v>
      </c>
      <c r="AI33" s="14">
        <f t="shared" si="15"/>
        <v>6</v>
      </c>
      <c r="AJ33" s="14">
        <f t="shared" si="16"/>
        <v>6</v>
      </c>
      <c r="AK33" s="14">
        <f t="shared" si="17"/>
        <v>18432</v>
      </c>
      <c r="AL33" s="14">
        <f t="shared" si="36"/>
        <v>18464</v>
      </c>
      <c r="AM33" s="14">
        <f t="shared" si="18"/>
        <v>17938</v>
      </c>
      <c r="AN33" s="14">
        <f t="shared" si="37"/>
        <v>17938</v>
      </c>
      <c r="AO33" s="15">
        <f t="shared" si="19"/>
        <v>0.33214405173374956</v>
      </c>
      <c r="AP33" s="14">
        <f t="shared" si="20"/>
        <v>0</v>
      </c>
      <c r="AQ33" s="14">
        <f t="shared" si="21"/>
        <v>5990</v>
      </c>
      <c r="AR33" s="14">
        <f t="shared" si="38"/>
        <v>18</v>
      </c>
      <c r="AS33" s="16">
        <f t="shared" si="22"/>
        <v>2</v>
      </c>
      <c r="AT33" s="16">
        <f t="shared" si="23"/>
        <v>9</v>
      </c>
      <c r="AU33" s="15">
        <f t="shared" si="24"/>
        <v>1.5875969908227972E-2</v>
      </c>
      <c r="AV33" s="14">
        <f t="shared" si="25"/>
        <v>127</v>
      </c>
      <c r="AW33" s="14">
        <f t="shared" si="26"/>
        <v>2278126</v>
      </c>
      <c r="AX33" s="14">
        <f t="shared" si="27"/>
        <v>0</v>
      </c>
      <c r="AY33" s="16">
        <f t="shared" si="28"/>
        <v>35748</v>
      </c>
      <c r="AZ33" s="14">
        <f t="shared" si="29"/>
        <v>35748</v>
      </c>
    </row>
    <row r="34" spans="1:52">
      <c r="A34" s="16">
        <v>29</v>
      </c>
      <c r="B34" s="16" t="s">
        <v>93</v>
      </c>
      <c r="C34" s="16"/>
      <c r="D34" s="18" t="s">
        <v>69</v>
      </c>
      <c r="E34" s="12" t="s">
        <v>32</v>
      </c>
      <c r="F34" s="7">
        <v>100</v>
      </c>
      <c r="G34" s="7">
        <f t="shared" si="0"/>
        <v>0.01</v>
      </c>
      <c r="H34" s="7">
        <v>1024</v>
      </c>
      <c r="I34" s="7" t="s">
        <v>95</v>
      </c>
      <c r="J34" s="7" t="s">
        <v>95</v>
      </c>
      <c r="K34" s="7">
        <v>768</v>
      </c>
      <c r="L34" s="7">
        <f t="shared" si="1"/>
        <v>786432</v>
      </c>
      <c r="M34" s="16">
        <f t="shared" si="2"/>
        <v>368</v>
      </c>
      <c r="N34" s="16">
        <v>1392</v>
      </c>
      <c r="O34" s="16">
        <v>46</v>
      </c>
      <c r="P34" s="16">
        <f t="shared" si="3"/>
        <v>814</v>
      </c>
      <c r="Q34" s="16">
        <f t="shared" si="4"/>
        <v>1133088</v>
      </c>
      <c r="R34" s="13">
        <f t="shared" si="5"/>
        <v>0.73563218390804597</v>
      </c>
      <c r="S34" s="13">
        <f t="shared" si="6"/>
        <v>0.94348894348894352</v>
      </c>
      <c r="T34" s="15">
        <f t="shared" si="7"/>
        <v>8.8254398599226188E-9</v>
      </c>
      <c r="U34" s="15">
        <f t="shared" si="8"/>
        <v>113308800</v>
      </c>
      <c r="V34" s="15">
        <f t="shared" si="9"/>
        <v>9.0372504165607616E-6</v>
      </c>
      <c r="W34" s="15">
        <f t="shared" si="10"/>
        <v>3.2477618684515238E-6</v>
      </c>
      <c r="X34" s="15">
        <f t="shared" si="11"/>
        <v>1.2285012285012285E-5</v>
      </c>
      <c r="Y34" s="15">
        <f t="shared" si="30"/>
        <v>9.4348894348894354E-3</v>
      </c>
      <c r="Z34" s="15">
        <f t="shared" si="12"/>
        <v>5.6511056511056507E-4</v>
      </c>
      <c r="AA34" s="15">
        <f t="shared" si="13"/>
        <v>80</v>
      </c>
      <c r="AB34" s="15">
        <f t="shared" si="31"/>
        <v>79</v>
      </c>
      <c r="AC34" s="16">
        <f t="shared" si="32"/>
        <v>9955</v>
      </c>
      <c r="AD34" s="13">
        <f t="shared" si="33"/>
        <v>29865</v>
      </c>
      <c r="AE34" s="14">
        <v>32</v>
      </c>
      <c r="AF34" s="13">
        <f t="shared" si="34"/>
        <v>29897</v>
      </c>
      <c r="AG34" s="14">
        <f t="shared" si="35"/>
        <v>29929</v>
      </c>
      <c r="AH34" s="15">
        <f t="shared" si="14"/>
        <v>9.6</v>
      </c>
      <c r="AI34" s="14">
        <f t="shared" si="15"/>
        <v>10</v>
      </c>
      <c r="AJ34" s="14">
        <f t="shared" si="16"/>
        <v>10</v>
      </c>
      <c r="AK34" s="14">
        <f t="shared" si="17"/>
        <v>30720</v>
      </c>
      <c r="AL34" s="14">
        <f t="shared" si="36"/>
        <v>30752</v>
      </c>
      <c r="AM34" s="14">
        <f t="shared" si="18"/>
        <v>29929</v>
      </c>
      <c r="AN34" s="14">
        <f t="shared" si="37"/>
        <v>29929</v>
      </c>
      <c r="AO34" s="15">
        <f t="shared" si="19"/>
        <v>0.33262053526679808</v>
      </c>
      <c r="AP34" s="14">
        <f t="shared" si="20"/>
        <v>0</v>
      </c>
      <c r="AQ34" s="14">
        <f t="shared" si="21"/>
        <v>9987</v>
      </c>
      <c r="AR34" s="14">
        <f t="shared" si="38"/>
        <v>30</v>
      </c>
      <c r="AS34" s="16">
        <f t="shared" si="22"/>
        <v>2</v>
      </c>
      <c r="AT34" s="16">
        <f t="shared" si="23"/>
        <v>15</v>
      </c>
      <c r="AU34" s="15">
        <f t="shared" si="24"/>
        <v>9.4316416730209837E-3</v>
      </c>
      <c r="AV34" s="14">
        <f t="shared" si="25"/>
        <v>75</v>
      </c>
      <c r="AW34" s="14">
        <f t="shared" si="26"/>
        <v>2244675</v>
      </c>
      <c r="AX34" s="14">
        <f t="shared" si="27"/>
        <v>0</v>
      </c>
      <c r="AY34" s="16">
        <f t="shared" si="28"/>
        <v>59730</v>
      </c>
      <c r="AZ34" s="14">
        <f t="shared" si="29"/>
        <v>59730</v>
      </c>
    </row>
    <row r="35" spans="1:52">
      <c r="A35" s="16">
        <v>30</v>
      </c>
      <c r="B35" s="16" t="s">
        <v>93</v>
      </c>
      <c r="C35" s="16"/>
      <c r="D35" s="18" t="s">
        <v>70</v>
      </c>
      <c r="E35" s="12" t="s">
        <v>32</v>
      </c>
      <c r="F35" s="7">
        <v>60</v>
      </c>
      <c r="G35" s="7">
        <f t="shared" si="0"/>
        <v>1.6666666666666666E-2</v>
      </c>
      <c r="H35" s="7">
        <v>1152</v>
      </c>
      <c r="I35" s="7" t="s">
        <v>95</v>
      </c>
      <c r="J35" s="7" t="s">
        <v>95</v>
      </c>
      <c r="K35" s="7">
        <v>864</v>
      </c>
      <c r="L35" s="7">
        <f t="shared" si="1"/>
        <v>995328</v>
      </c>
      <c r="M35" s="16">
        <f t="shared" si="2"/>
        <v>368</v>
      </c>
      <c r="N35" s="16">
        <v>1520</v>
      </c>
      <c r="O35" s="16">
        <v>31</v>
      </c>
      <c r="P35" s="16">
        <f t="shared" si="3"/>
        <v>895</v>
      </c>
      <c r="Q35" s="16">
        <f t="shared" si="4"/>
        <v>1360400</v>
      </c>
      <c r="R35" s="13">
        <f t="shared" si="5"/>
        <v>0.75789473684210529</v>
      </c>
      <c r="S35" s="13">
        <f t="shared" si="6"/>
        <v>0.96536312849162009</v>
      </c>
      <c r="T35" s="15">
        <f t="shared" si="7"/>
        <v>1.2251298637655592E-8</v>
      </c>
      <c r="U35" s="15">
        <f t="shared" si="8"/>
        <v>81624000</v>
      </c>
      <c r="V35" s="15">
        <f t="shared" si="9"/>
        <v>1.4113496030579242E-5</v>
      </c>
      <c r="W35" s="15">
        <f t="shared" si="10"/>
        <v>4.508477898657258E-6</v>
      </c>
      <c r="X35" s="15">
        <f t="shared" si="11"/>
        <v>1.86219739292365E-5</v>
      </c>
      <c r="Y35" s="15">
        <f t="shared" si="30"/>
        <v>1.6089385474860336E-2</v>
      </c>
      <c r="Z35" s="15">
        <f t="shared" si="12"/>
        <v>5.7728119180633147E-4</v>
      </c>
      <c r="AA35" s="15">
        <f t="shared" si="13"/>
        <v>133.33333333333334</v>
      </c>
      <c r="AB35" s="15">
        <f t="shared" si="31"/>
        <v>132</v>
      </c>
      <c r="AC35" s="16">
        <f t="shared" si="32"/>
        <v>7541</v>
      </c>
      <c r="AD35" s="13">
        <f t="shared" si="33"/>
        <v>22623</v>
      </c>
      <c r="AE35" s="14">
        <v>32</v>
      </c>
      <c r="AF35" s="13">
        <f t="shared" si="34"/>
        <v>22655</v>
      </c>
      <c r="AG35" s="14">
        <f t="shared" si="35"/>
        <v>22687</v>
      </c>
      <c r="AH35" s="15">
        <f t="shared" si="14"/>
        <v>6.4799999999999995</v>
      </c>
      <c r="AI35" s="14">
        <f t="shared" si="15"/>
        <v>7</v>
      </c>
      <c r="AJ35" s="14">
        <f t="shared" si="16"/>
        <v>7</v>
      </c>
      <c r="AK35" s="14">
        <f t="shared" si="17"/>
        <v>24192</v>
      </c>
      <c r="AL35" s="14">
        <f t="shared" si="36"/>
        <v>24224</v>
      </c>
      <c r="AM35" s="14">
        <f t="shared" si="18"/>
        <v>22687</v>
      </c>
      <c r="AN35" s="14">
        <f t="shared" si="37"/>
        <v>22687</v>
      </c>
      <c r="AO35" s="15">
        <f t="shared" si="19"/>
        <v>0.33239300039670294</v>
      </c>
      <c r="AP35" s="14">
        <f t="shared" si="20"/>
        <v>0</v>
      </c>
      <c r="AQ35" s="14">
        <f t="shared" si="21"/>
        <v>7573</v>
      </c>
      <c r="AR35" s="14">
        <f t="shared" si="38"/>
        <v>23</v>
      </c>
      <c r="AS35" s="16">
        <f t="shared" si="22"/>
        <v>2</v>
      </c>
      <c r="AT35" s="16">
        <f t="shared" si="23"/>
        <v>12</v>
      </c>
      <c r="AU35" s="15">
        <f t="shared" si="24"/>
        <v>1.6084876996961678E-2</v>
      </c>
      <c r="AV35" s="14">
        <f t="shared" si="25"/>
        <v>128</v>
      </c>
      <c r="AW35" s="14">
        <f t="shared" si="26"/>
        <v>2903936</v>
      </c>
      <c r="AX35" s="14">
        <f t="shared" si="27"/>
        <v>0</v>
      </c>
      <c r="AY35" s="16">
        <f t="shared" si="28"/>
        <v>45246</v>
      </c>
      <c r="AZ35" s="14">
        <f t="shared" si="29"/>
        <v>45246</v>
      </c>
    </row>
    <row r="36" spans="1:52">
      <c r="A36" s="16">
        <v>31</v>
      </c>
      <c r="B36" s="16" t="s">
        <v>93</v>
      </c>
      <c r="C36" s="16"/>
      <c r="D36" s="18" t="s">
        <v>71</v>
      </c>
      <c r="E36" s="12" t="s">
        <v>32</v>
      </c>
      <c r="F36" s="7">
        <v>100</v>
      </c>
      <c r="G36" s="7">
        <f t="shared" si="0"/>
        <v>0.01</v>
      </c>
      <c r="H36" s="7">
        <v>1152</v>
      </c>
      <c r="I36" s="7" t="s">
        <v>95</v>
      </c>
      <c r="J36" s="7" t="s">
        <v>95</v>
      </c>
      <c r="K36" s="7">
        <v>864</v>
      </c>
      <c r="L36" s="7">
        <f t="shared" si="1"/>
        <v>995328</v>
      </c>
      <c r="M36" s="16">
        <f t="shared" si="2"/>
        <v>416</v>
      </c>
      <c r="N36" s="16">
        <v>1568</v>
      </c>
      <c r="O36" s="16">
        <v>51</v>
      </c>
      <c r="P36" s="16">
        <f t="shared" si="3"/>
        <v>915</v>
      </c>
      <c r="Q36" s="16">
        <f t="shared" si="4"/>
        <v>1434720</v>
      </c>
      <c r="R36" s="13">
        <f t="shared" si="5"/>
        <v>0.73469387755102045</v>
      </c>
      <c r="S36" s="13">
        <f t="shared" si="6"/>
        <v>0.94426229508196724</v>
      </c>
      <c r="T36" s="15">
        <f t="shared" si="7"/>
        <v>6.9700011152001784E-9</v>
      </c>
      <c r="U36" s="15">
        <f t="shared" si="8"/>
        <v>143472000</v>
      </c>
      <c r="V36" s="15">
        <f t="shared" si="9"/>
        <v>8.0294412847106047E-6</v>
      </c>
      <c r="W36" s="15">
        <f t="shared" si="10"/>
        <v>2.8995204639232741E-6</v>
      </c>
      <c r="X36" s="15">
        <f t="shared" si="11"/>
        <v>1.092896174863388E-5</v>
      </c>
      <c r="Y36" s="15">
        <f t="shared" si="30"/>
        <v>9.4426229508196725E-3</v>
      </c>
      <c r="Z36" s="15">
        <f t="shared" si="12"/>
        <v>5.5737704918032785E-4</v>
      </c>
      <c r="AA36" s="15">
        <f t="shared" si="13"/>
        <v>80</v>
      </c>
      <c r="AB36" s="15">
        <f t="shared" si="31"/>
        <v>79</v>
      </c>
      <c r="AC36" s="16">
        <f t="shared" si="32"/>
        <v>12600</v>
      </c>
      <c r="AD36" s="13">
        <f t="shared" si="33"/>
        <v>37800</v>
      </c>
      <c r="AE36" s="14">
        <v>32</v>
      </c>
      <c r="AF36" s="13">
        <f t="shared" si="34"/>
        <v>37832</v>
      </c>
      <c r="AG36" s="14">
        <f t="shared" si="35"/>
        <v>37864</v>
      </c>
      <c r="AH36" s="15">
        <f t="shared" si="14"/>
        <v>10.8</v>
      </c>
      <c r="AI36" s="14">
        <f t="shared" si="15"/>
        <v>11</v>
      </c>
      <c r="AJ36" s="14">
        <f t="shared" si="16"/>
        <v>11</v>
      </c>
      <c r="AK36" s="14">
        <f t="shared" si="17"/>
        <v>38016</v>
      </c>
      <c r="AL36" s="14">
        <f t="shared" si="36"/>
        <v>38048</v>
      </c>
      <c r="AM36" s="14">
        <f t="shared" si="18"/>
        <v>37864</v>
      </c>
      <c r="AN36" s="14">
        <f t="shared" si="37"/>
        <v>37864</v>
      </c>
      <c r="AO36" s="15">
        <f t="shared" si="19"/>
        <v>0.33276991337418127</v>
      </c>
      <c r="AP36" s="14">
        <f t="shared" si="20"/>
        <v>0</v>
      </c>
      <c r="AQ36" s="14">
        <f t="shared" si="21"/>
        <v>12632</v>
      </c>
      <c r="AR36" s="14">
        <f t="shared" si="38"/>
        <v>37</v>
      </c>
      <c r="AS36" s="16">
        <f t="shared" si="22"/>
        <v>3</v>
      </c>
      <c r="AT36" s="16">
        <f t="shared" si="23"/>
        <v>13</v>
      </c>
      <c r="AU36" s="15">
        <f t="shared" si="24"/>
        <v>9.4397234303557499E-3</v>
      </c>
      <c r="AV36" s="14">
        <f t="shared" si="25"/>
        <v>75</v>
      </c>
      <c r="AW36" s="14">
        <f t="shared" si="26"/>
        <v>2839800</v>
      </c>
      <c r="AX36" s="14">
        <f t="shared" si="27"/>
        <v>0</v>
      </c>
      <c r="AY36" s="16">
        <f t="shared" si="28"/>
        <v>75600</v>
      </c>
      <c r="AZ36" s="14">
        <f t="shared" si="29"/>
        <v>75600</v>
      </c>
    </row>
    <row r="37" spans="1:52">
      <c r="A37" s="16">
        <v>32</v>
      </c>
      <c r="B37" s="16" t="s">
        <v>93</v>
      </c>
      <c r="C37" s="16"/>
      <c r="D37" s="18" t="s">
        <v>72</v>
      </c>
      <c r="E37" s="12" t="s">
        <v>35</v>
      </c>
      <c r="F37" s="7">
        <v>60</v>
      </c>
      <c r="G37" s="7">
        <f t="shared" si="0"/>
        <v>1.6666666666666666E-2</v>
      </c>
      <c r="H37" s="7">
        <v>1280</v>
      </c>
      <c r="I37" s="7" t="s">
        <v>95</v>
      </c>
      <c r="J37" s="7" t="s">
        <v>95</v>
      </c>
      <c r="K37" s="7">
        <v>768</v>
      </c>
      <c r="L37" s="7">
        <f t="shared" si="1"/>
        <v>983040</v>
      </c>
      <c r="M37" s="16">
        <f t="shared" si="2"/>
        <v>384</v>
      </c>
      <c r="N37" s="16">
        <v>1664</v>
      </c>
      <c r="O37" s="16">
        <v>30</v>
      </c>
      <c r="P37" s="16">
        <f t="shared" si="3"/>
        <v>798</v>
      </c>
      <c r="Q37" s="16">
        <f t="shared" si="4"/>
        <v>1327872</v>
      </c>
      <c r="R37" s="13">
        <f t="shared" si="5"/>
        <v>0.76923076923076927</v>
      </c>
      <c r="S37" s="13">
        <f t="shared" si="6"/>
        <v>0.96240601503759393</v>
      </c>
      <c r="T37" s="15">
        <f t="shared" si="7"/>
        <v>1.2551410577726367E-8</v>
      </c>
      <c r="U37" s="15">
        <f t="shared" si="8"/>
        <v>79672320</v>
      </c>
      <c r="V37" s="15">
        <f t="shared" si="9"/>
        <v>1.606580553948975E-5</v>
      </c>
      <c r="W37" s="15">
        <f t="shared" si="10"/>
        <v>4.8197416618469246E-6</v>
      </c>
      <c r="X37" s="15">
        <f t="shared" si="11"/>
        <v>2.0885547201336673E-5</v>
      </c>
      <c r="Y37" s="15">
        <f t="shared" si="30"/>
        <v>1.6040100250626566E-2</v>
      </c>
      <c r="Z37" s="15">
        <f t="shared" si="12"/>
        <v>6.2656641604010022E-4</v>
      </c>
      <c r="AA37" s="15">
        <f t="shared" si="13"/>
        <v>133.33333333333334</v>
      </c>
      <c r="AB37" s="15">
        <f t="shared" si="31"/>
        <v>132</v>
      </c>
      <c r="AC37" s="16">
        <f t="shared" si="32"/>
        <v>7448</v>
      </c>
      <c r="AD37" s="13">
        <f t="shared" si="33"/>
        <v>22344</v>
      </c>
      <c r="AE37" s="14">
        <v>32</v>
      </c>
      <c r="AF37" s="13">
        <f t="shared" si="34"/>
        <v>22376</v>
      </c>
      <c r="AG37" s="14">
        <f t="shared" si="35"/>
        <v>22408</v>
      </c>
      <c r="AH37" s="15">
        <f t="shared" si="14"/>
        <v>5.76</v>
      </c>
      <c r="AI37" s="14">
        <f t="shared" si="15"/>
        <v>6</v>
      </c>
      <c r="AJ37" s="14">
        <f t="shared" si="16"/>
        <v>6</v>
      </c>
      <c r="AK37" s="14">
        <f t="shared" si="17"/>
        <v>23040</v>
      </c>
      <c r="AL37" s="14">
        <f t="shared" si="36"/>
        <v>23072</v>
      </c>
      <c r="AM37" s="14">
        <f t="shared" si="18"/>
        <v>22408</v>
      </c>
      <c r="AN37" s="14">
        <f t="shared" si="37"/>
        <v>22408</v>
      </c>
      <c r="AO37" s="15">
        <f t="shared" si="19"/>
        <v>0.33238129239557301</v>
      </c>
      <c r="AP37" s="14">
        <f t="shared" si="20"/>
        <v>0</v>
      </c>
      <c r="AQ37" s="14">
        <f t="shared" si="21"/>
        <v>7480</v>
      </c>
      <c r="AR37" s="14">
        <f t="shared" si="38"/>
        <v>22</v>
      </c>
      <c r="AS37" s="16">
        <f t="shared" si="22"/>
        <v>2</v>
      </c>
      <c r="AT37" s="16">
        <f t="shared" si="23"/>
        <v>11</v>
      </c>
      <c r="AU37" s="15">
        <f t="shared" si="24"/>
        <v>1.603528050896472E-2</v>
      </c>
      <c r="AV37" s="14">
        <f t="shared" si="25"/>
        <v>128</v>
      </c>
      <c r="AW37" s="14">
        <f t="shared" si="26"/>
        <v>2868224</v>
      </c>
      <c r="AX37" s="14">
        <f t="shared" si="27"/>
        <v>0</v>
      </c>
      <c r="AY37" s="16">
        <f t="shared" si="28"/>
        <v>44688</v>
      </c>
      <c r="AZ37" s="14">
        <f t="shared" si="29"/>
        <v>44688</v>
      </c>
    </row>
    <row r="38" spans="1:52" ht="15" customHeight="1">
      <c r="A38" s="16">
        <v>33</v>
      </c>
      <c r="B38" s="16" t="s">
        <v>93</v>
      </c>
      <c r="C38" s="16"/>
      <c r="D38" s="18" t="s">
        <v>73</v>
      </c>
      <c r="E38" s="12" t="s">
        <v>36</v>
      </c>
      <c r="F38" s="7">
        <v>60</v>
      </c>
      <c r="G38" s="7">
        <f t="shared" ref="G38:G57" si="39">1/F38</f>
        <v>1.6666666666666666E-2</v>
      </c>
      <c r="H38" s="7">
        <v>1280</v>
      </c>
      <c r="I38" s="7" t="s">
        <v>95</v>
      </c>
      <c r="J38" s="7" t="s">
        <v>95</v>
      </c>
      <c r="K38" s="7">
        <v>800</v>
      </c>
      <c r="L38" s="7">
        <f t="shared" ref="L38:L57" si="40">H38*K38</f>
        <v>1024000</v>
      </c>
      <c r="M38" s="16">
        <f t="shared" ref="M38:M57" si="41">N38-H38</f>
        <v>400</v>
      </c>
      <c r="N38" s="16">
        <v>1680</v>
      </c>
      <c r="O38" s="16">
        <v>28</v>
      </c>
      <c r="P38" s="16">
        <f t="shared" ref="P38:P57" si="42">K38+O38</f>
        <v>828</v>
      </c>
      <c r="Q38" s="16">
        <f t="shared" ref="Q38:Q57" si="43">N38*P38</f>
        <v>1391040</v>
      </c>
      <c r="R38" s="13">
        <f t="shared" ref="R38:R57" si="44">H38/N38</f>
        <v>0.76190476190476186</v>
      </c>
      <c r="S38" s="13">
        <f t="shared" ref="S38:S57" si="45">K38/P38</f>
        <v>0.96618357487922701</v>
      </c>
      <c r="T38" s="15">
        <f t="shared" ref="T38:T57" si="46">G38/Q38</f>
        <v>1.1981443140863431E-8</v>
      </c>
      <c r="U38" s="15">
        <f t="shared" ref="U38:U57" si="47">1/T38</f>
        <v>83462400</v>
      </c>
      <c r="V38" s="15">
        <f t="shared" ref="V38:V57" si="48">H38*T38</f>
        <v>1.5336247220305191E-5</v>
      </c>
      <c r="W38" s="15">
        <f t="shared" ref="W38:W57" si="49">M38*T38</f>
        <v>4.7925772563453728E-6</v>
      </c>
      <c r="X38" s="15">
        <f t="shared" ref="X38:X57" si="50">N38*T38</f>
        <v>2.0128824476650564E-5</v>
      </c>
      <c r="Y38" s="15">
        <f t="shared" si="30"/>
        <v>1.610305958132045E-2</v>
      </c>
      <c r="Z38" s="15">
        <f t="shared" ref="Z38:Z57" si="51">O38*X38</f>
        <v>5.6360708534621581E-4</v>
      </c>
      <c r="AA38" s="15">
        <f t="shared" ref="AA38:AA57" si="52">G38/$L$3</f>
        <v>133.33333333333334</v>
      </c>
      <c r="AB38" s="15">
        <f t="shared" si="31"/>
        <v>132</v>
      </c>
      <c r="AC38" s="16">
        <f t="shared" si="32"/>
        <v>7758</v>
      </c>
      <c r="AD38" s="13">
        <f t="shared" si="33"/>
        <v>23274</v>
      </c>
      <c r="AE38" s="14">
        <v>32</v>
      </c>
      <c r="AF38" s="13">
        <f t="shared" ref="AF38:AF57" si="53">AE38+AD38</f>
        <v>23306</v>
      </c>
      <c r="AG38" s="14">
        <f t="shared" si="35"/>
        <v>23338</v>
      </c>
      <c r="AH38" s="15">
        <f t="shared" ref="AH38:AH57" si="54">K38/AA38</f>
        <v>6</v>
      </c>
      <c r="AI38" s="14">
        <f t="shared" ref="AI38:AI57" si="55">CEILING(AH38,1)</f>
        <v>6</v>
      </c>
      <c r="AJ38" s="14">
        <f t="shared" ref="AJ38:AJ57" si="56">AI38+$AJ$3</f>
        <v>6</v>
      </c>
      <c r="AK38" s="14">
        <f t="shared" ref="AK38:AK57" si="57">AJ38*H38*$N$3</f>
        <v>23040</v>
      </c>
      <c r="AL38" s="14">
        <f t="shared" si="36"/>
        <v>23072</v>
      </c>
      <c r="AM38" s="14">
        <f t="shared" ref="AM38:AM57" si="58">IF($AM$3,AK38,AG38)</f>
        <v>23338</v>
      </c>
      <c r="AN38" s="14">
        <f t="shared" si="37"/>
        <v>23338</v>
      </c>
      <c r="AO38" s="15">
        <f t="shared" ref="AO38:AO57" si="59">AC38/AM38</f>
        <v>0.33241923043962635</v>
      </c>
      <c r="AP38" s="14">
        <f t="shared" ref="AP38:AP57" si="60">INT(AO38)</f>
        <v>0</v>
      </c>
      <c r="AQ38" s="14">
        <f t="shared" ref="AQ38:AQ57" si="61">AC38-(AP38*AM38)+AE38</f>
        <v>7790</v>
      </c>
      <c r="AR38" s="14">
        <f t="shared" si="38"/>
        <v>23</v>
      </c>
      <c r="AS38" s="16">
        <f t="shared" ref="AS38:AS57" si="62">QUOTIENT(AR38-1, 16)+1</f>
        <v>2</v>
      </c>
      <c r="AT38" s="16">
        <f t="shared" ref="AT38:AT57" si="63">CEILING(AR38/AS38, 1)</f>
        <v>12</v>
      </c>
      <c r="AU38" s="15">
        <f t="shared" ref="AU38:AU57" si="64">Y38-W38</f>
        <v>1.6098267004064103E-2</v>
      </c>
      <c r="AV38" s="14">
        <f t="shared" ref="AV38:AV57" si="65">INT(AU38/$L$3)</f>
        <v>128</v>
      </c>
      <c r="AW38" s="14">
        <f t="shared" ref="AW38:AW57" si="66">AM38*AV38</f>
        <v>2987264</v>
      </c>
      <c r="AX38" s="14">
        <f t="shared" ref="AX38:AX57" si="67">IF(AC38-AW38&gt;=0,AC38-AW38,0)</f>
        <v>0</v>
      </c>
      <c r="AY38" s="16">
        <f t="shared" ref="AY38:AY57" si="68">CEILING(2*AD38/$N$3,1)*$N$3</f>
        <v>46548</v>
      </c>
      <c r="AZ38" s="14">
        <f t="shared" ref="AZ38:AZ57" si="69">AX38+AY38</f>
        <v>46548</v>
      </c>
    </row>
    <row r="39" spans="1:52">
      <c r="A39" s="16">
        <v>34</v>
      </c>
      <c r="B39" s="16" t="s">
        <v>93</v>
      </c>
      <c r="C39" s="16"/>
      <c r="D39" s="18" t="s">
        <v>74</v>
      </c>
      <c r="E39" s="12" t="s">
        <v>33</v>
      </c>
      <c r="F39" s="7">
        <v>60</v>
      </c>
      <c r="G39" s="7">
        <f t="shared" si="39"/>
        <v>1.6666666666666666E-2</v>
      </c>
      <c r="H39" s="7">
        <v>1280</v>
      </c>
      <c r="I39" s="7" t="s">
        <v>95</v>
      </c>
      <c r="J39" s="7" t="s">
        <v>95</v>
      </c>
      <c r="K39" s="7">
        <v>960</v>
      </c>
      <c r="L39" s="7">
        <f t="shared" si="40"/>
        <v>1228800</v>
      </c>
      <c r="M39" s="16">
        <f t="shared" si="41"/>
        <v>432</v>
      </c>
      <c r="N39" s="16">
        <v>1712</v>
      </c>
      <c r="O39" s="16">
        <v>34</v>
      </c>
      <c r="P39" s="16">
        <f t="shared" si="42"/>
        <v>994</v>
      </c>
      <c r="Q39" s="16">
        <f t="shared" si="43"/>
        <v>1701728</v>
      </c>
      <c r="R39" s="13">
        <f t="shared" si="44"/>
        <v>0.74766355140186913</v>
      </c>
      <c r="S39" s="13">
        <f t="shared" si="45"/>
        <v>0.96579476861167002</v>
      </c>
      <c r="T39" s="15">
        <f t="shared" si="46"/>
        <v>9.793966289951548E-9</v>
      </c>
      <c r="U39" s="15">
        <f t="shared" si="47"/>
        <v>102103680</v>
      </c>
      <c r="V39" s="15">
        <f t="shared" si="48"/>
        <v>1.2536276851137982E-5</v>
      </c>
      <c r="W39" s="15">
        <f t="shared" si="49"/>
        <v>4.2309934372590689E-6</v>
      </c>
      <c r="X39" s="15">
        <f t="shared" si="50"/>
        <v>1.6767270288397049E-5</v>
      </c>
      <c r="Y39" s="15">
        <f t="shared" si="30"/>
        <v>1.6096579476861168E-2</v>
      </c>
      <c r="Z39" s="15">
        <f t="shared" si="51"/>
        <v>5.700871898054996E-4</v>
      </c>
      <c r="AA39" s="15">
        <f t="shared" si="52"/>
        <v>133.33333333333334</v>
      </c>
      <c r="AB39" s="15">
        <f t="shared" si="31"/>
        <v>132</v>
      </c>
      <c r="AC39" s="16">
        <f t="shared" si="32"/>
        <v>9310</v>
      </c>
      <c r="AD39" s="13">
        <f t="shared" si="33"/>
        <v>27930</v>
      </c>
      <c r="AE39" s="14">
        <v>32</v>
      </c>
      <c r="AF39" s="13">
        <f t="shared" si="53"/>
        <v>27962</v>
      </c>
      <c r="AG39" s="14">
        <f t="shared" si="35"/>
        <v>27994</v>
      </c>
      <c r="AH39" s="15">
        <f t="shared" si="54"/>
        <v>7.1999999999999993</v>
      </c>
      <c r="AI39" s="14">
        <f t="shared" si="55"/>
        <v>8</v>
      </c>
      <c r="AJ39" s="14">
        <f t="shared" si="56"/>
        <v>8</v>
      </c>
      <c r="AK39" s="14">
        <f t="shared" si="57"/>
        <v>30720</v>
      </c>
      <c r="AL39" s="14">
        <f t="shared" si="36"/>
        <v>30752</v>
      </c>
      <c r="AM39" s="14">
        <f t="shared" si="58"/>
        <v>27994</v>
      </c>
      <c r="AN39" s="14">
        <f t="shared" si="37"/>
        <v>27994</v>
      </c>
      <c r="AO39" s="15">
        <f t="shared" si="59"/>
        <v>0.33257126527112951</v>
      </c>
      <c r="AP39" s="14">
        <f t="shared" si="60"/>
        <v>0</v>
      </c>
      <c r="AQ39" s="14">
        <f t="shared" si="61"/>
        <v>9342</v>
      </c>
      <c r="AR39" s="14">
        <f t="shared" si="38"/>
        <v>28</v>
      </c>
      <c r="AS39" s="16">
        <f t="shared" si="62"/>
        <v>2</v>
      </c>
      <c r="AT39" s="16">
        <f t="shared" si="63"/>
        <v>14</v>
      </c>
      <c r="AU39" s="15">
        <f t="shared" si="64"/>
        <v>1.6092348483423908E-2</v>
      </c>
      <c r="AV39" s="14">
        <f t="shared" si="65"/>
        <v>128</v>
      </c>
      <c r="AW39" s="14">
        <f t="shared" si="66"/>
        <v>3583232</v>
      </c>
      <c r="AX39" s="14">
        <f t="shared" si="67"/>
        <v>0</v>
      </c>
      <c r="AY39" s="16">
        <f t="shared" si="68"/>
        <v>55860</v>
      </c>
      <c r="AZ39" s="14">
        <f t="shared" si="69"/>
        <v>55860</v>
      </c>
    </row>
    <row r="40" spans="1:52">
      <c r="A40" s="16">
        <v>35</v>
      </c>
      <c r="B40" s="16" t="s">
        <v>93</v>
      </c>
      <c r="C40" s="16"/>
      <c r="D40" s="18" t="s">
        <v>75</v>
      </c>
      <c r="E40" s="12" t="s">
        <v>33</v>
      </c>
      <c r="F40" s="7">
        <v>60</v>
      </c>
      <c r="G40" s="7">
        <f t="shared" si="39"/>
        <v>1.6666666666666666E-2</v>
      </c>
      <c r="H40" s="7">
        <v>1280</v>
      </c>
      <c r="I40" s="7" t="s">
        <v>95</v>
      </c>
      <c r="J40" s="7" t="s">
        <v>95</v>
      </c>
      <c r="K40" s="7">
        <v>960</v>
      </c>
      <c r="L40" s="7">
        <f t="shared" si="40"/>
        <v>1228800</v>
      </c>
      <c r="M40" s="16">
        <f t="shared" si="41"/>
        <v>520</v>
      </c>
      <c r="N40" s="16">
        <v>1800</v>
      </c>
      <c r="O40" s="16">
        <v>40</v>
      </c>
      <c r="P40" s="16">
        <f t="shared" si="42"/>
        <v>1000</v>
      </c>
      <c r="Q40" s="16">
        <f t="shared" si="43"/>
        <v>1800000</v>
      </c>
      <c r="R40" s="13">
        <f t="shared" si="44"/>
        <v>0.71111111111111114</v>
      </c>
      <c r="S40" s="13">
        <f t="shared" si="45"/>
        <v>0.96</v>
      </c>
      <c r="T40" s="15">
        <f t="shared" si="46"/>
        <v>9.2592592592592591E-9</v>
      </c>
      <c r="U40" s="15">
        <f t="shared" si="47"/>
        <v>108000000</v>
      </c>
      <c r="V40" s="15">
        <f t="shared" si="48"/>
        <v>1.1851851851851852E-5</v>
      </c>
      <c r="W40" s="15">
        <f t="shared" si="49"/>
        <v>4.814814814814815E-6</v>
      </c>
      <c r="X40" s="15">
        <f t="shared" si="50"/>
        <v>1.6666666666666667E-5</v>
      </c>
      <c r="Y40" s="15">
        <f t="shared" si="30"/>
        <v>1.6E-2</v>
      </c>
      <c r="Z40" s="15">
        <f t="shared" si="51"/>
        <v>6.6666666666666675E-4</v>
      </c>
      <c r="AA40" s="15">
        <f t="shared" si="52"/>
        <v>133.33333333333334</v>
      </c>
      <c r="AB40" s="15">
        <f t="shared" si="31"/>
        <v>132</v>
      </c>
      <c r="AC40" s="16">
        <f t="shared" si="32"/>
        <v>9310</v>
      </c>
      <c r="AD40" s="13">
        <f t="shared" si="33"/>
        <v>27930</v>
      </c>
      <c r="AE40" s="14">
        <v>32</v>
      </c>
      <c r="AF40" s="13">
        <f t="shared" si="53"/>
        <v>27962</v>
      </c>
      <c r="AG40" s="14">
        <f t="shared" si="35"/>
        <v>27994</v>
      </c>
      <c r="AH40" s="15">
        <f t="shared" si="54"/>
        <v>7.1999999999999993</v>
      </c>
      <c r="AI40" s="14">
        <f t="shared" si="55"/>
        <v>8</v>
      </c>
      <c r="AJ40" s="14">
        <f t="shared" si="56"/>
        <v>8</v>
      </c>
      <c r="AK40" s="14">
        <f t="shared" si="57"/>
        <v>30720</v>
      </c>
      <c r="AL40" s="14">
        <f t="shared" si="36"/>
        <v>30752</v>
      </c>
      <c r="AM40" s="14">
        <f t="shared" si="58"/>
        <v>27994</v>
      </c>
      <c r="AN40" s="14">
        <f t="shared" si="37"/>
        <v>27994</v>
      </c>
      <c r="AO40" s="15">
        <f t="shared" si="59"/>
        <v>0.33257126527112951</v>
      </c>
      <c r="AP40" s="14">
        <f t="shared" si="60"/>
        <v>0</v>
      </c>
      <c r="AQ40" s="14">
        <f t="shared" si="61"/>
        <v>9342</v>
      </c>
      <c r="AR40" s="14">
        <f t="shared" si="38"/>
        <v>28</v>
      </c>
      <c r="AS40" s="16">
        <f t="shared" si="62"/>
        <v>2</v>
      </c>
      <c r="AT40" s="16">
        <f t="shared" si="63"/>
        <v>14</v>
      </c>
      <c r="AU40" s="15">
        <f t="shared" si="64"/>
        <v>1.5995185185185185E-2</v>
      </c>
      <c r="AV40" s="14">
        <f t="shared" si="65"/>
        <v>127</v>
      </c>
      <c r="AW40" s="14">
        <f t="shared" si="66"/>
        <v>3555238</v>
      </c>
      <c r="AX40" s="14">
        <f t="shared" si="67"/>
        <v>0</v>
      </c>
      <c r="AY40" s="16">
        <f t="shared" si="68"/>
        <v>55860</v>
      </c>
      <c r="AZ40" s="14">
        <f t="shared" si="69"/>
        <v>55860</v>
      </c>
    </row>
    <row r="41" spans="1:52">
      <c r="A41" s="16">
        <v>36</v>
      </c>
      <c r="B41" s="16" t="s">
        <v>93</v>
      </c>
      <c r="C41" s="16"/>
      <c r="D41" s="18" t="s">
        <v>76</v>
      </c>
      <c r="E41" s="12" t="s">
        <v>33</v>
      </c>
      <c r="F41" s="7">
        <v>100</v>
      </c>
      <c r="G41" s="7">
        <f t="shared" si="39"/>
        <v>0.01</v>
      </c>
      <c r="H41" s="7">
        <v>1280</v>
      </c>
      <c r="I41" s="7" t="s">
        <v>95</v>
      </c>
      <c r="J41" s="7" t="s">
        <v>95</v>
      </c>
      <c r="K41" s="7">
        <v>960</v>
      </c>
      <c r="L41" s="7">
        <f t="shared" si="40"/>
        <v>1228800</v>
      </c>
      <c r="M41" s="16">
        <f t="shared" si="41"/>
        <v>480</v>
      </c>
      <c r="N41" s="16">
        <v>1760</v>
      </c>
      <c r="O41" s="16">
        <v>57</v>
      </c>
      <c r="P41" s="16">
        <f t="shared" si="42"/>
        <v>1017</v>
      </c>
      <c r="Q41" s="16">
        <f t="shared" si="43"/>
        <v>1789920</v>
      </c>
      <c r="R41" s="13">
        <f t="shared" si="44"/>
        <v>0.72727272727272729</v>
      </c>
      <c r="S41" s="13">
        <f t="shared" si="45"/>
        <v>0.94395280235988199</v>
      </c>
      <c r="T41" s="15">
        <f t="shared" si="46"/>
        <v>5.5868418700277109E-9</v>
      </c>
      <c r="U41" s="15">
        <f t="shared" si="47"/>
        <v>178992000</v>
      </c>
      <c r="V41" s="15">
        <f t="shared" si="48"/>
        <v>7.1511575936354696E-6</v>
      </c>
      <c r="W41" s="15">
        <f t="shared" si="49"/>
        <v>2.6816840976133013E-6</v>
      </c>
      <c r="X41" s="15">
        <f t="shared" si="50"/>
        <v>9.8328416912487709E-6</v>
      </c>
      <c r="Y41" s="15">
        <f t="shared" si="30"/>
        <v>9.4395280235988199E-3</v>
      </c>
      <c r="Z41" s="15">
        <f t="shared" si="51"/>
        <v>5.6047197640117995E-4</v>
      </c>
      <c r="AA41" s="15">
        <f t="shared" si="52"/>
        <v>80</v>
      </c>
      <c r="AB41" s="15">
        <f t="shared" si="31"/>
        <v>79</v>
      </c>
      <c r="AC41" s="16">
        <f t="shared" si="32"/>
        <v>15555</v>
      </c>
      <c r="AD41" s="13">
        <f t="shared" si="33"/>
        <v>46665</v>
      </c>
      <c r="AE41" s="14">
        <v>32</v>
      </c>
      <c r="AF41" s="13">
        <f t="shared" si="53"/>
        <v>46697</v>
      </c>
      <c r="AG41" s="14">
        <f t="shared" si="35"/>
        <v>46729</v>
      </c>
      <c r="AH41" s="15">
        <f t="shared" si="54"/>
        <v>12</v>
      </c>
      <c r="AI41" s="14">
        <f t="shared" si="55"/>
        <v>12</v>
      </c>
      <c r="AJ41" s="14">
        <f t="shared" si="56"/>
        <v>12</v>
      </c>
      <c r="AK41" s="14">
        <f t="shared" si="57"/>
        <v>46080</v>
      </c>
      <c r="AL41" s="14">
        <f t="shared" si="36"/>
        <v>46112</v>
      </c>
      <c r="AM41" s="14">
        <f t="shared" si="58"/>
        <v>46729</v>
      </c>
      <c r="AN41" s="14">
        <f t="shared" si="37"/>
        <v>46729</v>
      </c>
      <c r="AO41" s="15">
        <f t="shared" si="59"/>
        <v>0.33287680027391986</v>
      </c>
      <c r="AP41" s="14">
        <f t="shared" si="60"/>
        <v>0</v>
      </c>
      <c r="AQ41" s="14">
        <f t="shared" si="61"/>
        <v>15587</v>
      </c>
      <c r="AR41" s="14">
        <f t="shared" si="38"/>
        <v>46</v>
      </c>
      <c r="AS41" s="16">
        <f t="shared" si="62"/>
        <v>3</v>
      </c>
      <c r="AT41" s="16">
        <f t="shared" si="63"/>
        <v>16</v>
      </c>
      <c r="AU41" s="15">
        <f t="shared" si="64"/>
        <v>9.4368463395012071E-3</v>
      </c>
      <c r="AV41" s="14">
        <f t="shared" si="65"/>
        <v>75</v>
      </c>
      <c r="AW41" s="14">
        <f t="shared" si="66"/>
        <v>3504675</v>
      </c>
      <c r="AX41" s="14">
        <f t="shared" si="67"/>
        <v>0</v>
      </c>
      <c r="AY41" s="16">
        <f t="shared" si="68"/>
        <v>93330</v>
      </c>
      <c r="AZ41" s="14">
        <f t="shared" si="69"/>
        <v>93330</v>
      </c>
    </row>
    <row r="42" spans="1:52">
      <c r="A42" s="16">
        <v>37</v>
      </c>
      <c r="B42" s="16" t="s">
        <v>93</v>
      </c>
      <c r="C42" s="16"/>
      <c r="D42" s="18" t="s">
        <v>77</v>
      </c>
      <c r="E42" s="12" t="s">
        <v>35</v>
      </c>
      <c r="F42" s="7">
        <v>60</v>
      </c>
      <c r="G42" s="7">
        <f t="shared" si="39"/>
        <v>1.6666666666666666E-2</v>
      </c>
      <c r="H42" s="7">
        <v>1280</v>
      </c>
      <c r="I42" s="7" t="s">
        <v>95</v>
      </c>
      <c r="J42" s="7" t="s">
        <v>95</v>
      </c>
      <c r="K42" s="7">
        <v>1024</v>
      </c>
      <c r="L42" s="7">
        <f t="shared" si="40"/>
        <v>1310720</v>
      </c>
      <c r="M42" s="16">
        <f t="shared" si="41"/>
        <v>408</v>
      </c>
      <c r="N42" s="16">
        <v>1688</v>
      </c>
      <c r="O42" s="16">
        <v>42</v>
      </c>
      <c r="P42" s="16">
        <f t="shared" si="42"/>
        <v>1066</v>
      </c>
      <c r="Q42" s="16">
        <f t="shared" si="43"/>
        <v>1799408</v>
      </c>
      <c r="R42" s="13">
        <f t="shared" si="44"/>
        <v>0.75829383886255919</v>
      </c>
      <c r="S42" s="13">
        <f t="shared" si="45"/>
        <v>0.96060037523452158</v>
      </c>
      <c r="T42" s="15">
        <f t="shared" si="46"/>
        <v>9.2623055286331202E-9</v>
      </c>
      <c r="U42" s="15">
        <f t="shared" si="47"/>
        <v>107964480</v>
      </c>
      <c r="V42" s="15">
        <f t="shared" si="48"/>
        <v>1.1855751076650393E-5</v>
      </c>
      <c r="W42" s="15">
        <f t="shared" si="49"/>
        <v>3.7790206556823132E-6</v>
      </c>
      <c r="X42" s="15">
        <f t="shared" si="50"/>
        <v>1.5634771732332708E-5</v>
      </c>
      <c r="Y42" s="15">
        <f t="shared" si="30"/>
        <v>1.6010006253908693E-2</v>
      </c>
      <c r="Z42" s="15">
        <f t="shared" si="51"/>
        <v>6.5666041275797373E-4</v>
      </c>
      <c r="AA42" s="15">
        <f t="shared" si="52"/>
        <v>133.33333333333334</v>
      </c>
      <c r="AB42" s="15">
        <f t="shared" si="31"/>
        <v>132</v>
      </c>
      <c r="AC42" s="16">
        <f t="shared" si="32"/>
        <v>9930</v>
      </c>
      <c r="AD42" s="13">
        <f t="shared" si="33"/>
        <v>29790</v>
      </c>
      <c r="AE42" s="14">
        <v>32</v>
      </c>
      <c r="AF42" s="13">
        <f t="shared" si="53"/>
        <v>29822</v>
      </c>
      <c r="AG42" s="14">
        <f t="shared" si="35"/>
        <v>29854</v>
      </c>
      <c r="AH42" s="15">
        <f t="shared" si="54"/>
        <v>7.68</v>
      </c>
      <c r="AI42" s="14">
        <f t="shared" si="55"/>
        <v>8</v>
      </c>
      <c r="AJ42" s="14">
        <f t="shared" si="56"/>
        <v>8</v>
      </c>
      <c r="AK42" s="14">
        <f t="shared" si="57"/>
        <v>30720</v>
      </c>
      <c r="AL42" s="14">
        <f t="shared" si="36"/>
        <v>30752</v>
      </c>
      <c r="AM42" s="14">
        <f t="shared" si="58"/>
        <v>29854</v>
      </c>
      <c r="AN42" s="14">
        <f t="shared" si="37"/>
        <v>29854</v>
      </c>
      <c r="AO42" s="15">
        <f t="shared" si="59"/>
        <v>0.33261874455684332</v>
      </c>
      <c r="AP42" s="14">
        <f t="shared" si="60"/>
        <v>0</v>
      </c>
      <c r="AQ42" s="14">
        <f t="shared" si="61"/>
        <v>9962</v>
      </c>
      <c r="AR42" s="14">
        <f t="shared" si="38"/>
        <v>30</v>
      </c>
      <c r="AS42" s="16">
        <f t="shared" si="62"/>
        <v>2</v>
      </c>
      <c r="AT42" s="16">
        <f t="shared" si="63"/>
        <v>15</v>
      </c>
      <c r="AU42" s="15">
        <f t="shared" si="64"/>
        <v>1.6006227233253012E-2</v>
      </c>
      <c r="AV42" s="14">
        <f t="shared" si="65"/>
        <v>128</v>
      </c>
      <c r="AW42" s="14">
        <f t="shared" si="66"/>
        <v>3821312</v>
      </c>
      <c r="AX42" s="14">
        <f t="shared" si="67"/>
        <v>0</v>
      </c>
      <c r="AY42" s="16">
        <f t="shared" si="68"/>
        <v>59580</v>
      </c>
      <c r="AZ42" s="14">
        <f t="shared" si="69"/>
        <v>59580</v>
      </c>
    </row>
    <row r="43" spans="1:52">
      <c r="A43" s="16">
        <v>38</v>
      </c>
      <c r="B43" s="16" t="s">
        <v>93</v>
      </c>
      <c r="C43" s="16"/>
      <c r="D43" s="18" t="s">
        <v>78</v>
      </c>
      <c r="E43" s="12" t="s">
        <v>35</v>
      </c>
      <c r="F43" s="7">
        <v>100</v>
      </c>
      <c r="G43" s="7">
        <f t="shared" si="39"/>
        <v>0.01</v>
      </c>
      <c r="H43" s="7">
        <v>1280</v>
      </c>
      <c r="I43" s="7" t="s">
        <v>95</v>
      </c>
      <c r="J43" s="7" t="s">
        <v>95</v>
      </c>
      <c r="K43" s="7">
        <v>1024</v>
      </c>
      <c r="L43" s="7">
        <f t="shared" si="40"/>
        <v>1310720</v>
      </c>
      <c r="M43" s="16">
        <f t="shared" si="41"/>
        <v>480</v>
      </c>
      <c r="N43" s="16">
        <v>1760</v>
      </c>
      <c r="O43" s="16">
        <v>61</v>
      </c>
      <c r="P43" s="16">
        <f t="shared" si="42"/>
        <v>1085</v>
      </c>
      <c r="Q43" s="16">
        <f t="shared" si="43"/>
        <v>1909600</v>
      </c>
      <c r="R43" s="13">
        <f t="shared" si="44"/>
        <v>0.72727272727272729</v>
      </c>
      <c r="S43" s="13">
        <f t="shared" si="45"/>
        <v>0.94377880184331797</v>
      </c>
      <c r="T43" s="15">
        <f t="shared" si="46"/>
        <v>5.2366987850858822E-9</v>
      </c>
      <c r="U43" s="15">
        <f t="shared" si="47"/>
        <v>190960000</v>
      </c>
      <c r="V43" s="15">
        <f t="shared" si="48"/>
        <v>6.7029744449099295E-6</v>
      </c>
      <c r="W43" s="15">
        <f t="shared" si="49"/>
        <v>2.5136154168412235E-6</v>
      </c>
      <c r="X43" s="15">
        <f t="shared" si="50"/>
        <v>9.2165898617511534E-6</v>
      </c>
      <c r="Y43" s="15">
        <f t="shared" si="30"/>
        <v>9.4377880184331794E-3</v>
      </c>
      <c r="Z43" s="15">
        <f t="shared" si="51"/>
        <v>5.6221198156682041E-4</v>
      </c>
      <c r="AA43" s="15">
        <f t="shared" si="52"/>
        <v>80</v>
      </c>
      <c r="AB43" s="15">
        <f t="shared" si="31"/>
        <v>79</v>
      </c>
      <c r="AC43" s="16">
        <f t="shared" si="32"/>
        <v>16592</v>
      </c>
      <c r="AD43" s="13">
        <f t="shared" si="33"/>
        <v>49776</v>
      </c>
      <c r="AE43" s="14">
        <v>32</v>
      </c>
      <c r="AF43" s="13">
        <f t="shared" si="53"/>
        <v>49808</v>
      </c>
      <c r="AG43" s="14">
        <f t="shared" si="35"/>
        <v>49840</v>
      </c>
      <c r="AH43" s="15">
        <f t="shared" si="54"/>
        <v>12.8</v>
      </c>
      <c r="AI43" s="14">
        <f t="shared" si="55"/>
        <v>13</v>
      </c>
      <c r="AJ43" s="14">
        <f t="shared" si="56"/>
        <v>13</v>
      </c>
      <c r="AK43" s="14">
        <f t="shared" si="57"/>
        <v>49920</v>
      </c>
      <c r="AL43" s="14">
        <f t="shared" si="36"/>
        <v>49952</v>
      </c>
      <c r="AM43" s="14">
        <f t="shared" si="58"/>
        <v>49840</v>
      </c>
      <c r="AN43" s="14">
        <f t="shared" si="37"/>
        <v>49840</v>
      </c>
      <c r="AO43" s="15">
        <f t="shared" si="59"/>
        <v>0.33290529695024079</v>
      </c>
      <c r="AP43" s="14">
        <f t="shared" si="60"/>
        <v>0</v>
      </c>
      <c r="AQ43" s="14">
        <f t="shared" si="61"/>
        <v>16624</v>
      </c>
      <c r="AR43" s="14">
        <f t="shared" si="38"/>
        <v>49</v>
      </c>
      <c r="AS43" s="16">
        <f t="shared" si="62"/>
        <v>4</v>
      </c>
      <c r="AT43" s="16">
        <f t="shared" si="63"/>
        <v>13</v>
      </c>
      <c r="AU43" s="15">
        <f t="shared" si="64"/>
        <v>9.4352744030163378E-3</v>
      </c>
      <c r="AV43" s="14">
        <f t="shared" si="65"/>
        <v>75</v>
      </c>
      <c r="AW43" s="14">
        <f t="shared" si="66"/>
        <v>3738000</v>
      </c>
      <c r="AX43" s="14">
        <f t="shared" si="67"/>
        <v>0</v>
      </c>
      <c r="AY43" s="16">
        <f t="shared" si="68"/>
        <v>99552</v>
      </c>
      <c r="AZ43" s="14">
        <f t="shared" si="69"/>
        <v>99552</v>
      </c>
    </row>
    <row r="44" spans="1:52">
      <c r="A44" s="16">
        <v>39</v>
      </c>
      <c r="B44" s="16" t="s">
        <v>93</v>
      </c>
      <c r="C44" s="16"/>
      <c r="D44" s="18" t="s">
        <v>79</v>
      </c>
      <c r="E44" s="12" t="s">
        <v>33</v>
      </c>
      <c r="F44" s="7">
        <v>60</v>
      </c>
      <c r="G44" s="7">
        <f t="shared" si="39"/>
        <v>1.6666666666666666E-2</v>
      </c>
      <c r="H44" s="7">
        <v>1368</v>
      </c>
      <c r="I44" s="7" t="s">
        <v>95</v>
      </c>
      <c r="J44" s="7" t="s">
        <v>95</v>
      </c>
      <c r="K44" s="7">
        <v>768</v>
      </c>
      <c r="L44" s="7">
        <f t="shared" si="40"/>
        <v>1050624</v>
      </c>
      <c r="M44" s="16">
        <f t="shared" si="41"/>
        <v>432</v>
      </c>
      <c r="N44" s="16">
        <v>1800</v>
      </c>
      <c r="O44" s="16">
        <v>27</v>
      </c>
      <c r="P44" s="16">
        <f t="shared" si="42"/>
        <v>795</v>
      </c>
      <c r="Q44" s="16">
        <f t="shared" si="43"/>
        <v>1431000</v>
      </c>
      <c r="R44" s="13">
        <f t="shared" si="44"/>
        <v>0.76</v>
      </c>
      <c r="S44" s="13">
        <f t="shared" si="45"/>
        <v>0.96603773584905661</v>
      </c>
      <c r="T44" s="15">
        <f t="shared" si="46"/>
        <v>1.1646866992778942E-8</v>
      </c>
      <c r="U44" s="15">
        <f t="shared" si="47"/>
        <v>85860000</v>
      </c>
      <c r="V44" s="15">
        <f t="shared" si="48"/>
        <v>1.5932914046121594E-5</v>
      </c>
      <c r="W44" s="15">
        <f t="shared" si="49"/>
        <v>5.0314465408805031E-6</v>
      </c>
      <c r="X44" s="15">
        <f t="shared" si="50"/>
        <v>2.0964360587002095E-5</v>
      </c>
      <c r="Y44" s="15">
        <f t="shared" si="30"/>
        <v>1.6100628930817609E-2</v>
      </c>
      <c r="Z44" s="15">
        <f t="shared" si="51"/>
        <v>5.6603773584905652E-4</v>
      </c>
      <c r="AA44" s="15">
        <f t="shared" si="52"/>
        <v>133.33333333333334</v>
      </c>
      <c r="AB44" s="15">
        <f t="shared" si="31"/>
        <v>132</v>
      </c>
      <c r="AC44" s="16">
        <f t="shared" si="32"/>
        <v>7960</v>
      </c>
      <c r="AD44" s="13">
        <f t="shared" si="33"/>
        <v>23880</v>
      </c>
      <c r="AE44" s="14">
        <v>32</v>
      </c>
      <c r="AF44" s="13">
        <f t="shared" si="53"/>
        <v>23912</v>
      </c>
      <c r="AG44" s="14">
        <f t="shared" si="35"/>
        <v>23944</v>
      </c>
      <c r="AH44" s="15">
        <f t="shared" si="54"/>
        <v>5.76</v>
      </c>
      <c r="AI44" s="14">
        <f t="shared" si="55"/>
        <v>6</v>
      </c>
      <c r="AJ44" s="14">
        <f t="shared" si="56"/>
        <v>6</v>
      </c>
      <c r="AK44" s="14">
        <f t="shared" si="57"/>
        <v>24624</v>
      </c>
      <c r="AL44" s="14">
        <f t="shared" si="36"/>
        <v>24656</v>
      </c>
      <c r="AM44" s="14">
        <f t="shared" si="58"/>
        <v>23944</v>
      </c>
      <c r="AN44" s="14">
        <f t="shared" si="37"/>
        <v>23944</v>
      </c>
      <c r="AO44" s="15">
        <f t="shared" si="59"/>
        <v>0.33244236551954559</v>
      </c>
      <c r="AP44" s="14">
        <f t="shared" si="60"/>
        <v>0</v>
      </c>
      <c r="AQ44" s="14">
        <f t="shared" si="61"/>
        <v>7992</v>
      </c>
      <c r="AR44" s="14">
        <f t="shared" si="38"/>
        <v>24</v>
      </c>
      <c r="AS44" s="16">
        <f t="shared" si="62"/>
        <v>2</v>
      </c>
      <c r="AT44" s="16">
        <f t="shared" si="63"/>
        <v>12</v>
      </c>
      <c r="AU44" s="15">
        <f t="shared" si="64"/>
        <v>1.609559748427673E-2</v>
      </c>
      <c r="AV44" s="14">
        <f t="shared" si="65"/>
        <v>128</v>
      </c>
      <c r="AW44" s="14">
        <f t="shared" si="66"/>
        <v>3064832</v>
      </c>
      <c r="AX44" s="14">
        <f t="shared" si="67"/>
        <v>0</v>
      </c>
      <c r="AY44" s="16">
        <f t="shared" si="68"/>
        <v>47760</v>
      </c>
      <c r="AZ44" s="14">
        <f t="shared" si="69"/>
        <v>47760</v>
      </c>
    </row>
    <row r="45" spans="1:52">
      <c r="A45" s="16">
        <v>40</v>
      </c>
      <c r="B45" s="16" t="s">
        <v>93</v>
      </c>
      <c r="C45" s="16"/>
      <c r="D45" s="18" t="s">
        <v>80</v>
      </c>
      <c r="E45" s="12" t="s">
        <v>32</v>
      </c>
      <c r="F45" s="7">
        <v>60</v>
      </c>
      <c r="G45" s="7">
        <f t="shared" si="39"/>
        <v>1.6666666666666666E-2</v>
      </c>
      <c r="H45" s="7">
        <v>1400</v>
      </c>
      <c r="I45" s="7" t="s">
        <v>95</v>
      </c>
      <c r="J45" s="7" t="s">
        <v>95</v>
      </c>
      <c r="K45" s="7">
        <v>1050</v>
      </c>
      <c r="L45" s="7">
        <f t="shared" si="40"/>
        <v>1470000</v>
      </c>
      <c r="M45" s="16">
        <f t="shared" si="41"/>
        <v>480</v>
      </c>
      <c r="N45" s="16">
        <v>1880</v>
      </c>
      <c r="O45" s="16">
        <v>32</v>
      </c>
      <c r="P45" s="16">
        <f t="shared" si="42"/>
        <v>1082</v>
      </c>
      <c r="Q45" s="16">
        <f t="shared" si="43"/>
        <v>2034160</v>
      </c>
      <c r="R45" s="13">
        <f t="shared" si="44"/>
        <v>0.74468085106382975</v>
      </c>
      <c r="S45" s="13">
        <f t="shared" si="45"/>
        <v>0.97042513863216262</v>
      </c>
      <c r="T45" s="15">
        <f t="shared" si="46"/>
        <v>8.1933902282350786E-9</v>
      </c>
      <c r="U45" s="15">
        <f t="shared" si="47"/>
        <v>122049600</v>
      </c>
      <c r="V45" s="15">
        <f t="shared" si="48"/>
        <v>1.1470746319529109E-5</v>
      </c>
      <c r="W45" s="15">
        <f t="shared" si="49"/>
        <v>3.9328273095528378E-6</v>
      </c>
      <c r="X45" s="15">
        <f t="shared" si="50"/>
        <v>1.5403573629081946E-5</v>
      </c>
      <c r="Y45" s="15">
        <f t="shared" si="30"/>
        <v>1.6173752310536044E-2</v>
      </c>
      <c r="Z45" s="15">
        <f t="shared" si="51"/>
        <v>4.9291435613062228E-4</v>
      </c>
      <c r="AA45" s="15">
        <f t="shared" si="52"/>
        <v>133.33333333333334</v>
      </c>
      <c r="AB45" s="15">
        <f t="shared" si="31"/>
        <v>132</v>
      </c>
      <c r="AC45" s="16">
        <f t="shared" si="32"/>
        <v>11137</v>
      </c>
      <c r="AD45" s="13">
        <f t="shared" si="33"/>
        <v>33411</v>
      </c>
      <c r="AE45" s="14">
        <v>32</v>
      </c>
      <c r="AF45" s="13">
        <f t="shared" si="53"/>
        <v>33443</v>
      </c>
      <c r="AG45" s="14">
        <f t="shared" si="35"/>
        <v>33475</v>
      </c>
      <c r="AH45" s="15">
        <f t="shared" si="54"/>
        <v>7.8749999999999991</v>
      </c>
      <c r="AI45" s="14">
        <f t="shared" si="55"/>
        <v>8</v>
      </c>
      <c r="AJ45" s="14">
        <f t="shared" si="56"/>
        <v>8</v>
      </c>
      <c r="AK45" s="14">
        <f t="shared" si="57"/>
        <v>33600</v>
      </c>
      <c r="AL45" s="14">
        <f t="shared" si="36"/>
        <v>33632</v>
      </c>
      <c r="AM45" s="14">
        <f t="shared" si="58"/>
        <v>33475</v>
      </c>
      <c r="AN45" s="14">
        <f t="shared" si="37"/>
        <v>33475</v>
      </c>
      <c r="AO45" s="15">
        <f t="shared" si="59"/>
        <v>0.33269604182225543</v>
      </c>
      <c r="AP45" s="14">
        <f t="shared" si="60"/>
        <v>0</v>
      </c>
      <c r="AQ45" s="14">
        <f t="shared" si="61"/>
        <v>11169</v>
      </c>
      <c r="AR45" s="14">
        <f t="shared" si="38"/>
        <v>33</v>
      </c>
      <c r="AS45" s="16">
        <f t="shared" si="62"/>
        <v>3</v>
      </c>
      <c r="AT45" s="16">
        <f t="shared" si="63"/>
        <v>11</v>
      </c>
      <c r="AU45" s="15">
        <f t="shared" si="64"/>
        <v>1.6169819483226492E-2</v>
      </c>
      <c r="AV45" s="14">
        <f t="shared" si="65"/>
        <v>129</v>
      </c>
      <c r="AW45" s="14">
        <f t="shared" si="66"/>
        <v>4318275</v>
      </c>
      <c r="AX45" s="14">
        <f t="shared" si="67"/>
        <v>0</v>
      </c>
      <c r="AY45" s="16">
        <f t="shared" si="68"/>
        <v>66822</v>
      </c>
      <c r="AZ45" s="14">
        <f t="shared" si="69"/>
        <v>66822</v>
      </c>
    </row>
    <row r="46" spans="1:52">
      <c r="A46" s="16">
        <v>41</v>
      </c>
      <c r="B46" s="16" t="s">
        <v>93</v>
      </c>
      <c r="C46" s="16"/>
      <c r="D46" s="18" t="s">
        <v>81</v>
      </c>
      <c r="E46" s="12" t="s">
        <v>32</v>
      </c>
      <c r="F46" s="7">
        <v>60</v>
      </c>
      <c r="G46" s="7">
        <f t="shared" si="39"/>
        <v>1.6666666666666666E-2</v>
      </c>
      <c r="H46" s="7">
        <v>1400</v>
      </c>
      <c r="I46" s="7" t="s">
        <v>95</v>
      </c>
      <c r="J46" s="7" t="s">
        <v>95</v>
      </c>
      <c r="K46" s="7">
        <v>1050</v>
      </c>
      <c r="L46" s="7">
        <f t="shared" si="40"/>
        <v>1470000</v>
      </c>
      <c r="M46" s="16">
        <f t="shared" si="41"/>
        <v>480</v>
      </c>
      <c r="N46" s="16">
        <v>1880</v>
      </c>
      <c r="O46" s="16">
        <v>37</v>
      </c>
      <c r="P46" s="16">
        <f t="shared" si="42"/>
        <v>1087</v>
      </c>
      <c r="Q46" s="16">
        <f t="shared" si="43"/>
        <v>2043560</v>
      </c>
      <c r="R46" s="13">
        <f t="shared" si="44"/>
        <v>0.74468085106382975</v>
      </c>
      <c r="S46" s="13">
        <f t="shared" si="45"/>
        <v>0.96596136154553813</v>
      </c>
      <c r="T46" s="15">
        <f t="shared" si="46"/>
        <v>8.1557021407086976E-9</v>
      </c>
      <c r="U46" s="15">
        <f t="shared" si="47"/>
        <v>122613600</v>
      </c>
      <c r="V46" s="15">
        <f t="shared" si="48"/>
        <v>1.1417982996992177E-5</v>
      </c>
      <c r="W46" s="15">
        <f t="shared" si="49"/>
        <v>3.9147370275401747E-6</v>
      </c>
      <c r="X46" s="15">
        <f t="shared" si="50"/>
        <v>1.5332720024532352E-5</v>
      </c>
      <c r="Y46" s="15">
        <f t="shared" si="30"/>
        <v>1.609935602575897E-2</v>
      </c>
      <c r="Z46" s="15">
        <f t="shared" si="51"/>
        <v>5.6731064090769705E-4</v>
      </c>
      <c r="AA46" s="15">
        <f t="shared" si="52"/>
        <v>133.33333333333334</v>
      </c>
      <c r="AB46" s="15">
        <f t="shared" si="31"/>
        <v>132</v>
      </c>
      <c r="AC46" s="16">
        <f t="shared" si="32"/>
        <v>11137</v>
      </c>
      <c r="AD46" s="13">
        <f t="shared" si="33"/>
        <v>33411</v>
      </c>
      <c r="AE46" s="14">
        <v>32</v>
      </c>
      <c r="AF46" s="13">
        <f t="shared" si="53"/>
        <v>33443</v>
      </c>
      <c r="AG46" s="14">
        <f t="shared" si="35"/>
        <v>33475</v>
      </c>
      <c r="AH46" s="15">
        <f t="shared" si="54"/>
        <v>7.8749999999999991</v>
      </c>
      <c r="AI46" s="14">
        <f t="shared" si="55"/>
        <v>8</v>
      </c>
      <c r="AJ46" s="14">
        <f t="shared" si="56"/>
        <v>8</v>
      </c>
      <c r="AK46" s="14">
        <f t="shared" si="57"/>
        <v>33600</v>
      </c>
      <c r="AL46" s="14">
        <f t="shared" si="36"/>
        <v>33632</v>
      </c>
      <c r="AM46" s="14">
        <f t="shared" si="58"/>
        <v>33475</v>
      </c>
      <c r="AN46" s="14">
        <f t="shared" si="37"/>
        <v>33475</v>
      </c>
      <c r="AO46" s="15">
        <f t="shared" si="59"/>
        <v>0.33269604182225543</v>
      </c>
      <c r="AP46" s="14">
        <f t="shared" si="60"/>
        <v>0</v>
      </c>
      <c r="AQ46" s="14">
        <f t="shared" si="61"/>
        <v>11169</v>
      </c>
      <c r="AR46" s="14">
        <f t="shared" si="38"/>
        <v>33</v>
      </c>
      <c r="AS46" s="16">
        <f t="shared" si="62"/>
        <v>3</v>
      </c>
      <c r="AT46" s="16">
        <f t="shared" si="63"/>
        <v>11</v>
      </c>
      <c r="AU46" s="15">
        <f t="shared" si="64"/>
        <v>1.609544128873143E-2</v>
      </c>
      <c r="AV46" s="14">
        <f t="shared" si="65"/>
        <v>128</v>
      </c>
      <c r="AW46" s="14">
        <f t="shared" si="66"/>
        <v>4284800</v>
      </c>
      <c r="AX46" s="14">
        <f t="shared" si="67"/>
        <v>0</v>
      </c>
      <c r="AY46" s="16">
        <f t="shared" si="68"/>
        <v>66822</v>
      </c>
      <c r="AZ46" s="14">
        <f t="shared" si="69"/>
        <v>66822</v>
      </c>
    </row>
    <row r="47" spans="1:52">
      <c r="A47" s="16">
        <v>42</v>
      </c>
      <c r="B47" s="16" t="s">
        <v>93</v>
      </c>
      <c r="C47" s="16"/>
      <c r="D47" s="18" t="s">
        <v>82</v>
      </c>
      <c r="E47" s="12" t="s">
        <v>32</v>
      </c>
      <c r="F47" s="7">
        <v>100</v>
      </c>
      <c r="G47" s="7">
        <f t="shared" si="39"/>
        <v>0.01</v>
      </c>
      <c r="H47" s="7">
        <v>1400</v>
      </c>
      <c r="I47" s="7" t="s">
        <v>95</v>
      </c>
      <c r="J47" s="7" t="s">
        <v>95</v>
      </c>
      <c r="K47" s="7">
        <v>1050</v>
      </c>
      <c r="L47" s="7">
        <f t="shared" si="40"/>
        <v>1470000</v>
      </c>
      <c r="M47" s="16">
        <f t="shared" si="41"/>
        <v>528</v>
      </c>
      <c r="N47" s="16">
        <v>1928</v>
      </c>
      <c r="O47" s="16">
        <v>62</v>
      </c>
      <c r="P47" s="16">
        <f t="shared" si="42"/>
        <v>1112</v>
      </c>
      <c r="Q47" s="16">
        <f t="shared" si="43"/>
        <v>2143936</v>
      </c>
      <c r="R47" s="13">
        <f t="shared" si="44"/>
        <v>0.72614107883817425</v>
      </c>
      <c r="S47" s="13">
        <f t="shared" si="45"/>
        <v>0.94424460431654678</v>
      </c>
      <c r="T47" s="15">
        <f t="shared" si="46"/>
        <v>4.6643183378608319E-9</v>
      </c>
      <c r="U47" s="15">
        <f t="shared" si="47"/>
        <v>214393600</v>
      </c>
      <c r="V47" s="15">
        <f t="shared" si="48"/>
        <v>6.5300456730051645E-6</v>
      </c>
      <c r="W47" s="15">
        <f t="shared" si="49"/>
        <v>2.4627600823905192E-6</v>
      </c>
      <c r="X47" s="15">
        <f t="shared" si="50"/>
        <v>8.9928057553956833E-6</v>
      </c>
      <c r="Y47" s="15">
        <f t="shared" si="30"/>
        <v>9.4424460431654679E-3</v>
      </c>
      <c r="Z47" s="15">
        <f t="shared" si="51"/>
        <v>5.5755395683453242E-4</v>
      </c>
      <c r="AA47" s="15">
        <f t="shared" si="52"/>
        <v>80</v>
      </c>
      <c r="AB47" s="15">
        <f t="shared" si="31"/>
        <v>79</v>
      </c>
      <c r="AC47" s="16">
        <f t="shared" si="32"/>
        <v>18608</v>
      </c>
      <c r="AD47" s="13">
        <f t="shared" si="33"/>
        <v>55824</v>
      </c>
      <c r="AE47" s="14">
        <v>32</v>
      </c>
      <c r="AF47" s="13">
        <f t="shared" si="53"/>
        <v>55856</v>
      </c>
      <c r="AG47" s="14">
        <f t="shared" si="35"/>
        <v>55888</v>
      </c>
      <c r="AH47" s="15">
        <f t="shared" si="54"/>
        <v>13.125</v>
      </c>
      <c r="AI47" s="14">
        <f t="shared" si="55"/>
        <v>14</v>
      </c>
      <c r="AJ47" s="14">
        <f t="shared" si="56"/>
        <v>14</v>
      </c>
      <c r="AK47" s="14">
        <f t="shared" si="57"/>
        <v>58800</v>
      </c>
      <c r="AL47" s="14">
        <f t="shared" si="36"/>
        <v>58832</v>
      </c>
      <c r="AM47" s="14">
        <f t="shared" si="58"/>
        <v>55888</v>
      </c>
      <c r="AN47" s="14">
        <f t="shared" si="37"/>
        <v>55888</v>
      </c>
      <c r="AO47" s="15">
        <f t="shared" si="59"/>
        <v>0.3329516175207558</v>
      </c>
      <c r="AP47" s="14">
        <f t="shared" si="60"/>
        <v>0</v>
      </c>
      <c r="AQ47" s="14">
        <f t="shared" si="61"/>
        <v>18640</v>
      </c>
      <c r="AR47" s="14">
        <f t="shared" si="38"/>
        <v>55</v>
      </c>
      <c r="AS47" s="16">
        <f t="shared" si="62"/>
        <v>4</v>
      </c>
      <c r="AT47" s="16">
        <f t="shared" si="63"/>
        <v>14</v>
      </c>
      <c r="AU47" s="15">
        <f t="shared" si="64"/>
        <v>9.4399832830830768E-3</v>
      </c>
      <c r="AV47" s="14">
        <f t="shared" si="65"/>
        <v>75</v>
      </c>
      <c r="AW47" s="14">
        <f t="shared" si="66"/>
        <v>4191600</v>
      </c>
      <c r="AX47" s="14">
        <f t="shared" si="67"/>
        <v>0</v>
      </c>
      <c r="AY47" s="16">
        <f t="shared" si="68"/>
        <v>111648</v>
      </c>
      <c r="AZ47" s="14">
        <f t="shared" si="69"/>
        <v>111648</v>
      </c>
    </row>
    <row r="48" spans="1:52" ht="15" customHeight="1">
      <c r="A48" s="16">
        <v>43</v>
      </c>
      <c r="B48" s="16" t="s">
        <v>93</v>
      </c>
      <c r="C48" s="16"/>
      <c r="D48" s="18" t="s">
        <v>83</v>
      </c>
      <c r="E48" s="12" t="s">
        <v>36</v>
      </c>
      <c r="F48" s="7">
        <v>60</v>
      </c>
      <c r="G48" s="7">
        <f t="shared" si="39"/>
        <v>1.6666666666666666E-2</v>
      </c>
      <c r="H48" s="7">
        <v>1440</v>
      </c>
      <c r="I48" s="7" t="s">
        <v>95</v>
      </c>
      <c r="J48" s="7" t="s">
        <v>95</v>
      </c>
      <c r="K48" s="7">
        <v>900</v>
      </c>
      <c r="L48" s="7">
        <f t="shared" si="40"/>
        <v>1296000</v>
      </c>
      <c r="M48" s="16">
        <f t="shared" si="41"/>
        <v>464</v>
      </c>
      <c r="N48" s="16">
        <v>1904</v>
      </c>
      <c r="O48" s="16">
        <v>32</v>
      </c>
      <c r="P48" s="16">
        <f t="shared" si="42"/>
        <v>932</v>
      </c>
      <c r="Q48" s="16">
        <f t="shared" si="43"/>
        <v>1774528</v>
      </c>
      <c r="R48" s="13">
        <f t="shared" si="44"/>
        <v>0.75630252100840334</v>
      </c>
      <c r="S48" s="13">
        <f t="shared" si="45"/>
        <v>0.96566523605150212</v>
      </c>
      <c r="T48" s="15">
        <f t="shared" si="46"/>
        <v>9.3921688847212709E-9</v>
      </c>
      <c r="U48" s="15">
        <f t="shared" si="47"/>
        <v>106471680</v>
      </c>
      <c r="V48" s="15">
        <f t="shared" si="48"/>
        <v>1.352472319399863E-5</v>
      </c>
      <c r="W48" s="15">
        <f t="shared" si="49"/>
        <v>4.3579663625106696E-6</v>
      </c>
      <c r="X48" s="15">
        <f t="shared" si="50"/>
        <v>1.78826895565093E-5</v>
      </c>
      <c r="Y48" s="15">
        <f t="shared" si="30"/>
        <v>1.6094420600858368E-2</v>
      </c>
      <c r="Z48" s="15">
        <f t="shared" si="51"/>
        <v>5.7224606580829761E-4</v>
      </c>
      <c r="AA48" s="15">
        <f t="shared" si="52"/>
        <v>133.33333333333334</v>
      </c>
      <c r="AB48" s="15">
        <f t="shared" si="31"/>
        <v>132</v>
      </c>
      <c r="AC48" s="16">
        <f t="shared" si="32"/>
        <v>9819</v>
      </c>
      <c r="AD48" s="13">
        <f t="shared" si="33"/>
        <v>29457</v>
      </c>
      <c r="AE48" s="14">
        <v>32</v>
      </c>
      <c r="AF48" s="13">
        <f t="shared" si="53"/>
        <v>29489</v>
      </c>
      <c r="AG48" s="14">
        <f t="shared" si="35"/>
        <v>29521</v>
      </c>
      <c r="AH48" s="15">
        <f t="shared" si="54"/>
        <v>6.7499999999999991</v>
      </c>
      <c r="AI48" s="14">
        <f t="shared" si="55"/>
        <v>7</v>
      </c>
      <c r="AJ48" s="14">
        <f t="shared" si="56"/>
        <v>7</v>
      </c>
      <c r="AK48" s="14">
        <f t="shared" si="57"/>
        <v>30240</v>
      </c>
      <c r="AL48" s="14">
        <f t="shared" si="36"/>
        <v>30272</v>
      </c>
      <c r="AM48" s="14">
        <f t="shared" si="58"/>
        <v>29521</v>
      </c>
      <c r="AN48" s="14">
        <f t="shared" si="37"/>
        <v>29521</v>
      </c>
      <c r="AO48" s="15">
        <f t="shared" si="59"/>
        <v>0.33261068391992143</v>
      </c>
      <c r="AP48" s="14">
        <f t="shared" si="60"/>
        <v>0</v>
      </c>
      <c r="AQ48" s="14">
        <f t="shared" si="61"/>
        <v>9851</v>
      </c>
      <c r="AR48" s="14">
        <f t="shared" si="38"/>
        <v>29</v>
      </c>
      <c r="AS48" s="16">
        <f t="shared" si="62"/>
        <v>2</v>
      </c>
      <c r="AT48" s="16">
        <f t="shared" si="63"/>
        <v>15</v>
      </c>
      <c r="AU48" s="15">
        <f t="shared" si="64"/>
        <v>1.6090062634495857E-2</v>
      </c>
      <c r="AV48" s="14">
        <f t="shared" si="65"/>
        <v>128</v>
      </c>
      <c r="AW48" s="14">
        <f t="shared" si="66"/>
        <v>3778688</v>
      </c>
      <c r="AX48" s="14">
        <f t="shared" si="67"/>
        <v>0</v>
      </c>
      <c r="AY48" s="16">
        <f t="shared" si="68"/>
        <v>58914</v>
      </c>
      <c r="AZ48" s="14">
        <f t="shared" si="69"/>
        <v>58914</v>
      </c>
    </row>
    <row r="49" spans="1:52">
      <c r="A49" s="16">
        <v>44</v>
      </c>
      <c r="B49" s="16" t="s">
        <v>93</v>
      </c>
      <c r="C49" s="16"/>
      <c r="D49" s="18" t="s">
        <v>84</v>
      </c>
      <c r="E49" s="12" t="s">
        <v>33</v>
      </c>
      <c r="F49" s="7">
        <v>60</v>
      </c>
      <c r="G49" s="7">
        <f t="shared" si="39"/>
        <v>1.6666666666666666E-2</v>
      </c>
      <c r="H49" s="7">
        <v>1600</v>
      </c>
      <c r="I49" s="7" t="s">
        <v>95</v>
      </c>
      <c r="J49" s="7" t="s">
        <v>95</v>
      </c>
      <c r="K49" s="7">
        <v>900</v>
      </c>
      <c r="L49" s="7">
        <f t="shared" si="40"/>
        <v>1440000</v>
      </c>
      <c r="M49" s="16">
        <f t="shared" si="41"/>
        <v>528</v>
      </c>
      <c r="N49" s="16">
        <v>2128</v>
      </c>
      <c r="O49" s="16">
        <v>32</v>
      </c>
      <c r="P49" s="16">
        <f t="shared" si="42"/>
        <v>932</v>
      </c>
      <c r="Q49" s="16">
        <f t="shared" si="43"/>
        <v>1983296</v>
      </c>
      <c r="R49" s="13">
        <f t="shared" si="44"/>
        <v>0.75187969924812026</v>
      </c>
      <c r="S49" s="13">
        <f t="shared" si="45"/>
        <v>0.96566523605150212</v>
      </c>
      <c r="T49" s="15">
        <f t="shared" si="46"/>
        <v>8.403519528434821E-9</v>
      </c>
      <c r="U49" s="15">
        <f t="shared" si="47"/>
        <v>118997760</v>
      </c>
      <c r="V49" s="15">
        <f t="shared" si="48"/>
        <v>1.3445631245495714E-5</v>
      </c>
      <c r="W49" s="15">
        <f t="shared" si="49"/>
        <v>4.437058311013585E-6</v>
      </c>
      <c r="X49" s="15">
        <f t="shared" si="50"/>
        <v>1.78826895565093E-5</v>
      </c>
      <c r="Y49" s="15">
        <f t="shared" si="30"/>
        <v>1.6094420600858368E-2</v>
      </c>
      <c r="Z49" s="15">
        <f t="shared" si="51"/>
        <v>5.7224606580829761E-4</v>
      </c>
      <c r="AA49" s="15">
        <f t="shared" si="52"/>
        <v>133.33333333333334</v>
      </c>
      <c r="AB49" s="15">
        <f t="shared" si="31"/>
        <v>132</v>
      </c>
      <c r="AC49" s="16">
        <f t="shared" si="32"/>
        <v>10910</v>
      </c>
      <c r="AD49" s="13">
        <f t="shared" si="33"/>
        <v>32730</v>
      </c>
      <c r="AE49" s="14">
        <v>32</v>
      </c>
      <c r="AF49" s="13">
        <f t="shared" si="53"/>
        <v>32762</v>
      </c>
      <c r="AG49" s="14">
        <f t="shared" si="35"/>
        <v>32794</v>
      </c>
      <c r="AH49" s="15">
        <f t="shared" si="54"/>
        <v>6.7499999999999991</v>
      </c>
      <c r="AI49" s="14">
        <f t="shared" si="55"/>
        <v>7</v>
      </c>
      <c r="AJ49" s="14">
        <f t="shared" si="56"/>
        <v>7</v>
      </c>
      <c r="AK49" s="14">
        <f t="shared" si="57"/>
        <v>33600</v>
      </c>
      <c r="AL49" s="14">
        <f t="shared" si="36"/>
        <v>33632</v>
      </c>
      <c r="AM49" s="14">
        <f t="shared" si="58"/>
        <v>32794</v>
      </c>
      <c r="AN49" s="14">
        <f t="shared" si="37"/>
        <v>32794</v>
      </c>
      <c r="AO49" s="15">
        <f t="shared" si="59"/>
        <v>0.33268280783070076</v>
      </c>
      <c r="AP49" s="14">
        <f t="shared" si="60"/>
        <v>0</v>
      </c>
      <c r="AQ49" s="14">
        <f t="shared" si="61"/>
        <v>10942</v>
      </c>
      <c r="AR49" s="14">
        <f t="shared" si="38"/>
        <v>33</v>
      </c>
      <c r="AS49" s="16">
        <f t="shared" si="62"/>
        <v>3</v>
      </c>
      <c r="AT49" s="16">
        <f t="shared" si="63"/>
        <v>11</v>
      </c>
      <c r="AU49" s="15">
        <f t="shared" si="64"/>
        <v>1.6089983542547353E-2</v>
      </c>
      <c r="AV49" s="14">
        <f t="shared" si="65"/>
        <v>128</v>
      </c>
      <c r="AW49" s="14">
        <f t="shared" si="66"/>
        <v>4197632</v>
      </c>
      <c r="AX49" s="14">
        <f t="shared" si="67"/>
        <v>0</v>
      </c>
      <c r="AY49" s="16">
        <f t="shared" si="68"/>
        <v>65460</v>
      </c>
      <c r="AZ49" s="14">
        <f t="shared" si="69"/>
        <v>65460</v>
      </c>
    </row>
    <row r="50" spans="1:52">
      <c r="A50" s="16">
        <v>45</v>
      </c>
      <c r="B50" s="16" t="s">
        <v>93</v>
      </c>
      <c r="C50" s="16"/>
      <c r="D50" s="18" t="s">
        <v>85</v>
      </c>
      <c r="E50" s="12" t="s">
        <v>32</v>
      </c>
      <c r="F50" s="7">
        <v>60</v>
      </c>
      <c r="G50" s="7">
        <f t="shared" si="39"/>
        <v>1.6666666666666666E-2</v>
      </c>
      <c r="H50" s="7">
        <v>1600</v>
      </c>
      <c r="I50" s="7" t="s">
        <v>95</v>
      </c>
      <c r="J50" s="7" t="s">
        <v>95</v>
      </c>
      <c r="K50" s="7">
        <v>1200</v>
      </c>
      <c r="L50" s="7">
        <f t="shared" si="40"/>
        <v>1920000</v>
      </c>
      <c r="M50" s="16">
        <f t="shared" si="41"/>
        <v>320</v>
      </c>
      <c r="N50" s="16">
        <v>1920</v>
      </c>
      <c r="O50" s="16">
        <v>50</v>
      </c>
      <c r="P50" s="16">
        <f t="shared" si="42"/>
        <v>1250</v>
      </c>
      <c r="Q50" s="16">
        <f t="shared" si="43"/>
        <v>2400000</v>
      </c>
      <c r="R50" s="13">
        <f t="shared" si="44"/>
        <v>0.83333333333333337</v>
      </c>
      <c r="S50" s="13">
        <f t="shared" si="45"/>
        <v>0.96</v>
      </c>
      <c r="T50" s="15">
        <f t="shared" si="46"/>
        <v>6.9444444444444443E-9</v>
      </c>
      <c r="U50" s="15">
        <f t="shared" si="47"/>
        <v>144000000</v>
      </c>
      <c r="V50" s="15">
        <f t="shared" si="48"/>
        <v>1.1111111111111112E-5</v>
      </c>
      <c r="W50" s="15">
        <f t="shared" si="49"/>
        <v>2.2222222222222221E-6</v>
      </c>
      <c r="X50" s="15">
        <f t="shared" si="50"/>
        <v>1.3333333333333333E-5</v>
      </c>
      <c r="Y50" s="15">
        <f t="shared" si="30"/>
        <v>1.6E-2</v>
      </c>
      <c r="Z50" s="15">
        <f t="shared" si="51"/>
        <v>6.6666666666666664E-4</v>
      </c>
      <c r="AA50" s="15">
        <f t="shared" si="52"/>
        <v>133.33333333333334</v>
      </c>
      <c r="AB50" s="15">
        <f t="shared" si="31"/>
        <v>132</v>
      </c>
      <c r="AC50" s="16">
        <f t="shared" si="32"/>
        <v>14546</v>
      </c>
      <c r="AD50" s="13">
        <f t="shared" si="33"/>
        <v>43638</v>
      </c>
      <c r="AE50" s="14">
        <v>32</v>
      </c>
      <c r="AF50" s="13">
        <f t="shared" si="53"/>
        <v>43670</v>
      </c>
      <c r="AG50" s="14">
        <f t="shared" si="35"/>
        <v>43702</v>
      </c>
      <c r="AH50" s="15">
        <f t="shared" si="54"/>
        <v>9</v>
      </c>
      <c r="AI50" s="14">
        <f t="shared" si="55"/>
        <v>9</v>
      </c>
      <c r="AJ50" s="14">
        <f t="shared" si="56"/>
        <v>9</v>
      </c>
      <c r="AK50" s="14">
        <f t="shared" si="57"/>
        <v>43200</v>
      </c>
      <c r="AL50" s="14">
        <f t="shared" si="36"/>
        <v>43232</v>
      </c>
      <c r="AM50" s="14">
        <f t="shared" si="58"/>
        <v>43702</v>
      </c>
      <c r="AN50" s="14">
        <f t="shared" si="37"/>
        <v>43702</v>
      </c>
      <c r="AO50" s="15">
        <f t="shared" si="59"/>
        <v>0.33284517871035652</v>
      </c>
      <c r="AP50" s="14">
        <f t="shared" si="60"/>
        <v>0</v>
      </c>
      <c r="AQ50" s="14">
        <f t="shared" si="61"/>
        <v>14578</v>
      </c>
      <c r="AR50" s="14">
        <f t="shared" si="38"/>
        <v>43</v>
      </c>
      <c r="AS50" s="16">
        <f t="shared" si="62"/>
        <v>3</v>
      </c>
      <c r="AT50" s="16">
        <f t="shared" si="63"/>
        <v>15</v>
      </c>
      <c r="AU50" s="15">
        <f t="shared" si="64"/>
        <v>1.5997777777777777E-2</v>
      </c>
      <c r="AV50" s="14">
        <f t="shared" si="65"/>
        <v>127</v>
      </c>
      <c r="AW50" s="14">
        <f t="shared" si="66"/>
        <v>5550154</v>
      </c>
      <c r="AX50" s="14">
        <f t="shared" si="67"/>
        <v>0</v>
      </c>
      <c r="AY50" s="16">
        <f t="shared" si="68"/>
        <v>87276</v>
      </c>
      <c r="AZ50" s="14">
        <f t="shared" si="69"/>
        <v>87276</v>
      </c>
    </row>
    <row r="51" spans="1:52">
      <c r="A51" s="16">
        <v>46</v>
      </c>
      <c r="B51" s="16" t="s">
        <v>93</v>
      </c>
      <c r="C51" s="16"/>
      <c r="D51" s="18" t="s">
        <v>86</v>
      </c>
      <c r="E51" s="12" t="s">
        <v>32</v>
      </c>
      <c r="F51" s="7">
        <v>60</v>
      </c>
      <c r="G51" s="7">
        <f t="shared" si="39"/>
        <v>1.6666666666666666E-2</v>
      </c>
      <c r="H51" s="7">
        <v>1600</v>
      </c>
      <c r="I51" s="7" t="s">
        <v>95</v>
      </c>
      <c r="J51" s="7" t="s">
        <v>95</v>
      </c>
      <c r="K51" s="7">
        <v>1200</v>
      </c>
      <c r="L51" s="7">
        <f t="shared" si="40"/>
        <v>1920000</v>
      </c>
      <c r="M51" s="16">
        <f t="shared" si="41"/>
        <v>560</v>
      </c>
      <c r="N51" s="16">
        <v>2160</v>
      </c>
      <c r="O51" s="16">
        <v>50</v>
      </c>
      <c r="P51" s="16">
        <f t="shared" si="42"/>
        <v>1250</v>
      </c>
      <c r="Q51" s="16">
        <f t="shared" si="43"/>
        <v>2700000</v>
      </c>
      <c r="R51" s="13">
        <f t="shared" si="44"/>
        <v>0.7407407407407407</v>
      </c>
      <c r="S51" s="13">
        <f t="shared" si="45"/>
        <v>0.96</v>
      </c>
      <c r="T51" s="15">
        <f t="shared" si="46"/>
        <v>6.1728395061728397E-9</v>
      </c>
      <c r="U51" s="15">
        <f t="shared" si="47"/>
        <v>162000000</v>
      </c>
      <c r="V51" s="15">
        <f t="shared" si="48"/>
        <v>9.8765432098765433E-6</v>
      </c>
      <c r="W51" s="15">
        <f t="shared" si="49"/>
        <v>3.4567901234567904E-6</v>
      </c>
      <c r="X51" s="15">
        <f t="shared" si="50"/>
        <v>1.3333333333333333E-5</v>
      </c>
      <c r="Y51" s="15">
        <f t="shared" si="30"/>
        <v>1.6E-2</v>
      </c>
      <c r="Z51" s="15">
        <f t="shared" si="51"/>
        <v>6.6666666666666664E-4</v>
      </c>
      <c r="AA51" s="15">
        <f t="shared" si="52"/>
        <v>133.33333333333334</v>
      </c>
      <c r="AB51" s="15">
        <f t="shared" si="31"/>
        <v>132</v>
      </c>
      <c r="AC51" s="16">
        <f t="shared" si="32"/>
        <v>14546</v>
      </c>
      <c r="AD51" s="13">
        <f t="shared" si="33"/>
        <v>43638</v>
      </c>
      <c r="AE51" s="14">
        <v>32</v>
      </c>
      <c r="AF51" s="13">
        <f t="shared" si="53"/>
        <v>43670</v>
      </c>
      <c r="AG51" s="14">
        <f t="shared" si="35"/>
        <v>43702</v>
      </c>
      <c r="AH51" s="15">
        <f t="shared" si="54"/>
        <v>9</v>
      </c>
      <c r="AI51" s="14">
        <f t="shared" si="55"/>
        <v>9</v>
      </c>
      <c r="AJ51" s="14">
        <f t="shared" si="56"/>
        <v>9</v>
      </c>
      <c r="AK51" s="14">
        <f t="shared" si="57"/>
        <v>43200</v>
      </c>
      <c r="AL51" s="14">
        <f t="shared" si="36"/>
        <v>43232</v>
      </c>
      <c r="AM51" s="14">
        <f t="shared" si="58"/>
        <v>43702</v>
      </c>
      <c r="AN51" s="14">
        <f t="shared" si="37"/>
        <v>43702</v>
      </c>
      <c r="AO51" s="15">
        <f t="shared" si="59"/>
        <v>0.33284517871035652</v>
      </c>
      <c r="AP51" s="14">
        <f t="shared" si="60"/>
        <v>0</v>
      </c>
      <c r="AQ51" s="14">
        <f t="shared" si="61"/>
        <v>14578</v>
      </c>
      <c r="AR51" s="14">
        <f t="shared" si="38"/>
        <v>43</v>
      </c>
      <c r="AS51" s="16">
        <f t="shared" si="62"/>
        <v>3</v>
      </c>
      <c r="AT51" s="16">
        <f t="shared" si="63"/>
        <v>15</v>
      </c>
      <c r="AU51" s="15">
        <f t="shared" si="64"/>
        <v>1.5996543209876545E-2</v>
      </c>
      <c r="AV51" s="14">
        <f t="shared" si="65"/>
        <v>127</v>
      </c>
      <c r="AW51" s="14">
        <f t="shared" si="66"/>
        <v>5550154</v>
      </c>
      <c r="AX51" s="14">
        <f t="shared" si="67"/>
        <v>0</v>
      </c>
      <c r="AY51" s="16">
        <f t="shared" si="68"/>
        <v>87276</v>
      </c>
      <c r="AZ51" s="14">
        <f t="shared" si="69"/>
        <v>87276</v>
      </c>
    </row>
    <row r="52" spans="1:52">
      <c r="A52" s="16">
        <v>47</v>
      </c>
      <c r="B52" s="16" t="s">
        <v>93</v>
      </c>
      <c r="C52" s="16"/>
      <c r="D52" s="18" t="s">
        <v>87</v>
      </c>
      <c r="E52" s="12" t="s">
        <v>32</v>
      </c>
      <c r="F52" s="7">
        <v>100</v>
      </c>
      <c r="G52" s="7">
        <f t="shared" si="39"/>
        <v>0.01</v>
      </c>
      <c r="H52" s="7">
        <v>1600</v>
      </c>
      <c r="I52" s="7" t="s">
        <v>95</v>
      </c>
      <c r="J52" s="7" t="s">
        <v>95</v>
      </c>
      <c r="K52" s="7">
        <v>1200</v>
      </c>
      <c r="L52" s="7">
        <f t="shared" si="40"/>
        <v>1920000</v>
      </c>
      <c r="M52" s="16">
        <f t="shared" si="41"/>
        <v>608</v>
      </c>
      <c r="N52" s="16">
        <v>2208</v>
      </c>
      <c r="O52" s="16">
        <v>71</v>
      </c>
      <c r="P52" s="16">
        <f t="shared" si="42"/>
        <v>1271</v>
      </c>
      <c r="Q52" s="16">
        <f t="shared" si="43"/>
        <v>2806368</v>
      </c>
      <c r="R52" s="13">
        <f t="shared" si="44"/>
        <v>0.72463768115942029</v>
      </c>
      <c r="S52" s="13">
        <f t="shared" si="45"/>
        <v>0.9441384736428009</v>
      </c>
      <c r="T52" s="15">
        <f t="shared" si="46"/>
        <v>3.5633245533016342E-9</v>
      </c>
      <c r="U52" s="15">
        <f t="shared" si="47"/>
        <v>280636800</v>
      </c>
      <c r="V52" s="15">
        <f t="shared" si="48"/>
        <v>5.7013192852826146E-6</v>
      </c>
      <c r="W52" s="15">
        <f t="shared" si="49"/>
        <v>2.1665013284073937E-6</v>
      </c>
      <c r="X52" s="15">
        <f t="shared" si="50"/>
        <v>7.8678206136900079E-6</v>
      </c>
      <c r="Y52" s="15">
        <f t="shared" si="30"/>
        <v>9.4413847364280094E-3</v>
      </c>
      <c r="Z52" s="15">
        <f t="shared" si="51"/>
        <v>5.5861526357199056E-4</v>
      </c>
      <c r="AA52" s="15">
        <f t="shared" si="52"/>
        <v>80</v>
      </c>
      <c r="AB52" s="15">
        <f t="shared" si="31"/>
        <v>79</v>
      </c>
      <c r="AC52" s="16">
        <f t="shared" si="32"/>
        <v>24304</v>
      </c>
      <c r="AD52" s="13">
        <f t="shared" si="33"/>
        <v>72912</v>
      </c>
      <c r="AE52" s="14">
        <v>32</v>
      </c>
      <c r="AF52" s="13">
        <f t="shared" si="53"/>
        <v>72944</v>
      </c>
      <c r="AG52" s="14">
        <f t="shared" si="35"/>
        <v>72976</v>
      </c>
      <c r="AH52" s="15">
        <f t="shared" si="54"/>
        <v>15</v>
      </c>
      <c r="AI52" s="14">
        <f t="shared" si="55"/>
        <v>15</v>
      </c>
      <c r="AJ52" s="14">
        <f t="shared" si="56"/>
        <v>15</v>
      </c>
      <c r="AK52" s="14">
        <f t="shared" si="57"/>
        <v>72000</v>
      </c>
      <c r="AL52" s="14">
        <f t="shared" si="36"/>
        <v>72032</v>
      </c>
      <c r="AM52" s="14">
        <f t="shared" si="58"/>
        <v>72976</v>
      </c>
      <c r="AN52" s="14">
        <f t="shared" si="37"/>
        <v>72976</v>
      </c>
      <c r="AO52" s="15">
        <f t="shared" si="59"/>
        <v>0.33304099978074986</v>
      </c>
      <c r="AP52" s="14">
        <f t="shared" si="60"/>
        <v>0</v>
      </c>
      <c r="AQ52" s="14">
        <f t="shared" si="61"/>
        <v>24336</v>
      </c>
      <c r="AR52" s="14">
        <f t="shared" si="38"/>
        <v>72</v>
      </c>
      <c r="AS52" s="16">
        <f t="shared" si="62"/>
        <v>5</v>
      </c>
      <c r="AT52" s="16">
        <f t="shared" si="63"/>
        <v>15</v>
      </c>
      <c r="AU52" s="15">
        <f t="shared" si="64"/>
        <v>9.4392182350996022E-3</v>
      </c>
      <c r="AV52" s="14">
        <f t="shared" si="65"/>
        <v>75</v>
      </c>
      <c r="AW52" s="14">
        <f t="shared" si="66"/>
        <v>5473200</v>
      </c>
      <c r="AX52" s="14">
        <f t="shared" si="67"/>
        <v>0</v>
      </c>
      <c r="AY52" s="16">
        <f t="shared" si="68"/>
        <v>145824</v>
      </c>
      <c r="AZ52" s="14">
        <f t="shared" si="69"/>
        <v>145824</v>
      </c>
    </row>
    <row r="53" spans="1:52" ht="15" customHeight="1">
      <c r="A53" s="16">
        <v>48</v>
      </c>
      <c r="B53" s="16" t="s">
        <v>93</v>
      </c>
      <c r="C53" s="16"/>
      <c r="D53" s="18" t="s">
        <v>88</v>
      </c>
      <c r="E53" s="12" t="s">
        <v>36</v>
      </c>
      <c r="F53" s="7">
        <v>60</v>
      </c>
      <c r="G53" s="7">
        <f t="shared" si="39"/>
        <v>1.6666666666666666E-2</v>
      </c>
      <c r="H53" s="7">
        <v>1680</v>
      </c>
      <c r="I53" s="7" t="s">
        <v>95</v>
      </c>
      <c r="J53" s="7" t="s">
        <v>95</v>
      </c>
      <c r="K53" s="7">
        <v>1050</v>
      </c>
      <c r="L53" s="7">
        <f t="shared" si="40"/>
        <v>1764000</v>
      </c>
      <c r="M53" s="16">
        <f t="shared" si="41"/>
        <v>576</v>
      </c>
      <c r="N53" s="16">
        <v>2256</v>
      </c>
      <c r="O53" s="16">
        <v>37</v>
      </c>
      <c r="P53" s="16">
        <f t="shared" si="42"/>
        <v>1087</v>
      </c>
      <c r="Q53" s="16">
        <f t="shared" si="43"/>
        <v>2452272</v>
      </c>
      <c r="R53" s="13">
        <f t="shared" si="44"/>
        <v>0.74468085106382975</v>
      </c>
      <c r="S53" s="13">
        <f t="shared" si="45"/>
        <v>0.96596136154553813</v>
      </c>
      <c r="T53" s="15">
        <f t="shared" si="46"/>
        <v>6.7964184505905816E-9</v>
      </c>
      <c r="U53" s="15">
        <f t="shared" si="47"/>
        <v>147136320</v>
      </c>
      <c r="V53" s="15">
        <f t="shared" si="48"/>
        <v>1.1417982996992177E-5</v>
      </c>
      <c r="W53" s="15">
        <f t="shared" si="49"/>
        <v>3.9147370275401747E-6</v>
      </c>
      <c r="X53" s="15">
        <f t="shared" si="50"/>
        <v>1.5332720024532352E-5</v>
      </c>
      <c r="Y53" s="15">
        <f t="shared" si="30"/>
        <v>1.609935602575897E-2</v>
      </c>
      <c r="Z53" s="15">
        <f t="shared" si="51"/>
        <v>5.6731064090769705E-4</v>
      </c>
      <c r="AA53" s="15">
        <f t="shared" si="52"/>
        <v>133.33333333333334</v>
      </c>
      <c r="AB53" s="15">
        <f t="shared" si="31"/>
        <v>132</v>
      </c>
      <c r="AC53" s="16">
        <f t="shared" si="32"/>
        <v>13364</v>
      </c>
      <c r="AD53" s="13">
        <f t="shared" si="33"/>
        <v>40092</v>
      </c>
      <c r="AE53" s="14">
        <v>32</v>
      </c>
      <c r="AF53" s="13">
        <f t="shared" si="53"/>
        <v>40124</v>
      </c>
      <c r="AG53" s="14">
        <f t="shared" si="35"/>
        <v>40156</v>
      </c>
      <c r="AH53" s="15">
        <f t="shared" si="54"/>
        <v>7.8749999999999991</v>
      </c>
      <c r="AI53" s="14">
        <f t="shared" si="55"/>
        <v>8</v>
      </c>
      <c r="AJ53" s="14">
        <f t="shared" si="56"/>
        <v>8</v>
      </c>
      <c r="AK53" s="14">
        <f t="shared" si="57"/>
        <v>40320</v>
      </c>
      <c r="AL53" s="14">
        <f t="shared" si="36"/>
        <v>40352</v>
      </c>
      <c r="AM53" s="14">
        <f t="shared" si="58"/>
        <v>40156</v>
      </c>
      <c r="AN53" s="14">
        <f t="shared" si="37"/>
        <v>40156</v>
      </c>
      <c r="AO53" s="15">
        <f t="shared" si="59"/>
        <v>0.33280207191951389</v>
      </c>
      <c r="AP53" s="14">
        <f t="shared" si="60"/>
        <v>0</v>
      </c>
      <c r="AQ53" s="14">
        <f t="shared" si="61"/>
        <v>13396</v>
      </c>
      <c r="AR53" s="14">
        <f t="shared" si="38"/>
        <v>40</v>
      </c>
      <c r="AS53" s="16">
        <f t="shared" si="62"/>
        <v>3</v>
      </c>
      <c r="AT53" s="16">
        <f t="shared" si="63"/>
        <v>14</v>
      </c>
      <c r="AU53" s="15">
        <f t="shared" si="64"/>
        <v>1.609544128873143E-2</v>
      </c>
      <c r="AV53" s="14">
        <f t="shared" si="65"/>
        <v>128</v>
      </c>
      <c r="AW53" s="14">
        <f t="shared" si="66"/>
        <v>5139968</v>
      </c>
      <c r="AX53" s="14">
        <f t="shared" si="67"/>
        <v>0</v>
      </c>
      <c r="AY53" s="16">
        <f t="shared" si="68"/>
        <v>80184</v>
      </c>
      <c r="AZ53" s="14">
        <f t="shared" si="69"/>
        <v>80184</v>
      </c>
    </row>
    <row r="54" spans="1:52">
      <c r="A54" s="16">
        <v>49</v>
      </c>
      <c r="B54" s="16" t="s">
        <v>93</v>
      </c>
      <c r="C54" s="16"/>
      <c r="D54" s="18" t="s">
        <v>89</v>
      </c>
      <c r="E54" s="12" t="s">
        <v>32</v>
      </c>
      <c r="F54" s="7">
        <v>60</v>
      </c>
      <c r="G54" s="7">
        <f t="shared" si="39"/>
        <v>1.6666666666666666E-2</v>
      </c>
      <c r="H54" s="7">
        <v>1792</v>
      </c>
      <c r="I54" s="7" t="s">
        <v>95</v>
      </c>
      <c r="J54" s="7" t="s">
        <v>95</v>
      </c>
      <c r="K54" s="7">
        <v>1344</v>
      </c>
      <c r="L54" s="7">
        <f t="shared" si="40"/>
        <v>2408448</v>
      </c>
      <c r="M54" s="16">
        <f t="shared" si="41"/>
        <v>656</v>
      </c>
      <c r="N54" s="16">
        <v>2448</v>
      </c>
      <c r="O54" s="16">
        <v>50</v>
      </c>
      <c r="P54" s="16">
        <f t="shared" si="42"/>
        <v>1394</v>
      </c>
      <c r="Q54" s="16">
        <f t="shared" si="43"/>
        <v>3412512</v>
      </c>
      <c r="R54" s="13">
        <f t="shared" si="44"/>
        <v>0.73202614379084963</v>
      </c>
      <c r="S54" s="13">
        <f t="shared" si="45"/>
        <v>0.96413199426111906</v>
      </c>
      <c r="T54" s="15">
        <f t="shared" si="46"/>
        <v>4.883987709542609E-9</v>
      </c>
      <c r="U54" s="15">
        <f t="shared" si="47"/>
        <v>204750720</v>
      </c>
      <c r="V54" s="15">
        <f t="shared" si="48"/>
        <v>8.7521059755003549E-6</v>
      </c>
      <c r="W54" s="15">
        <f t="shared" si="49"/>
        <v>3.2038959374599515E-6</v>
      </c>
      <c r="X54" s="15">
        <f t="shared" si="50"/>
        <v>1.1956001912960306E-5</v>
      </c>
      <c r="Y54" s="15">
        <f t="shared" si="30"/>
        <v>1.606886657101865E-2</v>
      </c>
      <c r="Z54" s="15">
        <f t="shared" si="51"/>
        <v>5.9780009564801534E-4</v>
      </c>
      <c r="AA54" s="15">
        <f t="shared" si="52"/>
        <v>133.33333333333334</v>
      </c>
      <c r="AB54" s="15">
        <f t="shared" si="31"/>
        <v>132</v>
      </c>
      <c r="AC54" s="16">
        <f t="shared" si="32"/>
        <v>18246</v>
      </c>
      <c r="AD54" s="13">
        <f t="shared" si="33"/>
        <v>54738</v>
      </c>
      <c r="AE54" s="14">
        <v>32</v>
      </c>
      <c r="AF54" s="13">
        <f t="shared" si="53"/>
        <v>54770</v>
      </c>
      <c r="AG54" s="14">
        <f t="shared" si="35"/>
        <v>54802</v>
      </c>
      <c r="AH54" s="15">
        <f t="shared" si="54"/>
        <v>10.08</v>
      </c>
      <c r="AI54" s="14">
        <f t="shared" si="55"/>
        <v>11</v>
      </c>
      <c r="AJ54" s="14">
        <f t="shared" si="56"/>
        <v>11</v>
      </c>
      <c r="AK54" s="14">
        <f t="shared" si="57"/>
        <v>59136</v>
      </c>
      <c r="AL54" s="14">
        <f t="shared" si="36"/>
        <v>59168</v>
      </c>
      <c r="AM54" s="14">
        <f t="shared" si="58"/>
        <v>54802</v>
      </c>
      <c r="AN54" s="14">
        <f t="shared" si="37"/>
        <v>54802</v>
      </c>
      <c r="AO54" s="15">
        <f t="shared" si="59"/>
        <v>0.33294405313674685</v>
      </c>
      <c r="AP54" s="14">
        <f t="shared" si="60"/>
        <v>0</v>
      </c>
      <c r="AQ54" s="14">
        <f t="shared" si="61"/>
        <v>18278</v>
      </c>
      <c r="AR54" s="14">
        <f t="shared" si="38"/>
        <v>54</v>
      </c>
      <c r="AS54" s="16">
        <f t="shared" si="62"/>
        <v>4</v>
      </c>
      <c r="AT54" s="16">
        <f t="shared" si="63"/>
        <v>14</v>
      </c>
      <c r="AU54" s="15">
        <f t="shared" si="64"/>
        <v>1.606566267508119E-2</v>
      </c>
      <c r="AV54" s="14">
        <f t="shared" si="65"/>
        <v>128</v>
      </c>
      <c r="AW54" s="14">
        <f t="shared" si="66"/>
        <v>7014656</v>
      </c>
      <c r="AX54" s="14">
        <f t="shared" si="67"/>
        <v>0</v>
      </c>
      <c r="AY54" s="16">
        <f t="shared" si="68"/>
        <v>109476</v>
      </c>
      <c r="AZ54" s="14">
        <f t="shared" si="69"/>
        <v>109476</v>
      </c>
    </row>
    <row r="55" spans="1:52">
      <c r="A55" s="16">
        <v>50</v>
      </c>
      <c r="B55" s="16" t="s">
        <v>93</v>
      </c>
      <c r="C55" s="16"/>
      <c r="D55" s="18" t="s">
        <v>90</v>
      </c>
      <c r="E55" s="12" t="s">
        <v>32</v>
      </c>
      <c r="F55" s="7">
        <v>60</v>
      </c>
      <c r="G55" s="7">
        <f t="shared" si="39"/>
        <v>1.6666666666666666E-2</v>
      </c>
      <c r="H55" s="7">
        <v>1856</v>
      </c>
      <c r="I55" s="7" t="s">
        <v>95</v>
      </c>
      <c r="J55" s="7" t="s">
        <v>95</v>
      </c>
      <c r="K55" s="7">
        <v>1392</v>
      </c>
      <c r="L55" s="7">
        <f t="shared" si="40"/>
        <v>2583552</v>
      </c>
      <c r="M55" s="16">
        <f t="shared" si="41"/>
        <v>672</v>
      </c>
      <c r="N55" s="16">
        <v>2528</v>
      </c>
      <c r="O55" s="16">
        <v>47</v>
      </c>
      <c r="P55" s="16">
        <f t="shared" si="42"/>
        <v>1439</v>
      </c>
      <c r="Q55" s="16">
        <f t="shared" si="43"/>
        <v>3637792</v>
      </c>
      <c r="R55" s="13">
        <f t="shared" si="44"/>
        <v>0.73417721518987344</v>
      </c>
      <c r="S55" s="13">
        <f t="shared" si="45"/>
        <v>0.96733842946490622</v>
      </c>
      <c r="T55" s="15">
        <f t="shared" si="46"/>
        <v>4.5815337068932653E-9</v>
      </c>
      <c r="U55" s="15">
        <f t="shared" si="47"/>
        <v>218267520.00000003</v>
      </c>
      <c r="V55" s="15">
        <f t="shared" si="48"/>
        <v>8.5033265599938998E-6</v>
      </c>
      <c r="W55" s="15">
        <f t="shared" si="49"/>
        <v>3.0787906510322742E-6</v>
      </c>
      <c r="X55" s="15">
        <f t="shared" si="50"/>
        <v>1.1582117211026175E-5</v>
      </c>
      <c r="Y55" s="15">
        <f t="shared" si="30"/>
        <v>1.6122307157748435E-2</v>
      </c>
      <c r="Z55" s="15">
        <f t="shared" si="51"/>
        <v>5.4435950891823027E-4</v>
      </c>
      <c r="AA55" s="15">
        <f t="shared" si="52"/>
        <v>133.33333333333334</v>
      </c>
      <c r="AB55" s="15">
        <f t="shared" si="31"/>
        <v>132</v>
      </c>
      <c r="AC55" s="16">
        <f t="shared" si="32"/>
        <v>19573</v>
      </c>
      <c r="AD55" s="13">
        <f t="shared" si="33"/>
        <v>58719</v>
      </c>
      <c r="AE55" s="14">
        <v>32</v>
      </c>
      <c r="AF55" s="13">
        <f t="shared" si="53"/>
        <v>58751</v>
      </c>
      <c r="AG55" s="14">
        <f t="shared" si="35"/>
        <v>58783</v>
      </c>
      <c r="AH55" s="15">
        <f t="shared" si="54"/>
        <v>10.44</v>
      </c>
      <c r="AI55" s="14">
        <f t="shared" si="55"/>
        <v>11</v>
      </c>
      <c r="AJ55" s="14">
        <f t="shared" si="56"/>
        <v>11</v>
      </c>
      <c r="AK55" s="14">
        <f t="shared" si="57"/>
        <v>61248</v>
      </c>
      <c r="AL55" s="14">
        <f t="shared" si="36"/>
        <v>61280</v>
      </c>
      <c r="AM55" s="14">
        <f t="shared" si="58"/>
        <v>58783</v>
      </c>
      <c r="AN55" s="14">
        <f t="shared" si="37"/>
        <v>58783</v>
      </c>
      <c r="AO55" s="15">
        <f t="shared" si="59"/>
        <v>0.33297041661704913</v>
      </c>
      <c r="AP55" s="14">
        <f t="shared" si="60"/>
        <v>0</v>
      </c>
      <c r="AQ55" s="14">
        <f t="shared" si="61"/>
        <v>19605</v>
      </c>
      <c r="AR55" s="14">
        <f t="shared" si="38"/>
        <v>58</v>
      </c>
      <c r="AS55" s="16">
        <f t="shared" si="62"/>
        <v>4</v>
      </c>
      <c r="AT55" s="16">
        <f t="shared" si="63"/>
        <v>15</v>
      </c>
      <c r="AU55" s="15">
        <f t="shared" si="64"/>
        <v>1.6119228367097404E-2</v>
      </c>
      <c r="AV55" s="14">
        <f t="shared" si="65"/>
        <v>128</v>
      </c>
      <c r="AW55" s="14">
        <f t="shared" si="66"/>
        <v>7524224</v>
      </c>
      <c r="AX55" s="14">
        <f t="shared" si="67"/>
        <v>0</v>
      </c>
      <c r="AY55" s="16">
        <f t="shared" si="68"/>
        <v>117438</v>
      </c>
      <c r="AZ55" s="14">
        <f t="shared" si="69"/>
        <v>117438</v>
      </c>
    </row>
    <row r="56" spans="1:52" ht="15" customHeight="1">
      <c r="A56" s="16">
        <v>51</v>
      </c>
      <c r="B56" s="16" t="s">
        <v>93</v>
      </c>
      <c r="C56" s="16"/>
      <c r="D56" s="18" t="s">
        <v>91</v>
      </c>
      <c r="E56" s="12" t="s">
        <v>36</v>
      </c>
      <c r="F56" s="7">
        <v>60</v>
      </c>
      <c r="G56" s="7">
        <f t="shared" si="39"/>
        <v>1.6666666666666666E-2</v>
      </c>
      <c r="H56" s="7">
        <v>1920</v>
      </c>
      <c r="I56" s="7" t="s">
        <v>95</v>
      </c>
      <c r="J56" s="7" t="s">
        <v>95</v>
      </c>
      <c r="K56" s="7">
        <v>1200</v>
      </c>
      <c r="L56" s="7">
        <f t="shared" si="40"/>
        <v>2304000</v>
      </c>
      <c r="M56" s="16">
        <f t="shared" si="41"/>
        <v>672</v>
      </c>
      <c r="N56" s="16">
        <v>2592</v>
      </c>
      <c r="O56" s="16">
        <v>42</v>
      </c>
      <c r="P56" s="16">
        <f t="shared" si="42"/>
        <v>1242</v>
      </c>
      <c r="Q56" s="16">
        <f t="shared" si="43"/>
        <v>3219264</v>
      </c>
      <c r="R56" s="13">
        <f t="shared" si="44"/>
        <v>0.7407407407407407</v>
      </c>
      <c r="S56" s="13">
        <f t="shared" si="45"/>
        <v>0.96618357487922701</v>
      </c>
      <c r="T56" s="15">
        <f t="shared" si="46"/>
        <v>5.1771667892619764E-9</v>
      </c>
      <c r="U56" s="15">
        <f t="shared" si="47"/>
        <v>193155840</v>
      </c>
      <c r="V56" s="15">
        <f t="shared" si="48"/>
        <v>9.9401602353829944E-6</v>
      </c>
      <c r="W56" s="15">
        <f t="shared" si="49"/>
        <v>3.4790560823840481E-6</v>
      </c>
      <c r="X56" s="15">
        <f t="shared" si="50"/>
        <v>1.3419216317767043E-5</v>
      </c>
      <c r="Y56" s="15">
        <f t="shared" si="30"/>
        <v>1.610305958132045E-2</v>
      </c>
      <c r="Z56" s="15">
        <f t="shared" si="51"/>
        <v>5.6360708534621581E-4</v>
      </c>
      <c r="AA56" s="15">
        <f t="shared" si="52"/>
        <v>133.33333333333334</v>
      </c>
      <c r="AB56" s="15">
        <f t="shared" si="31"/>
        <v>132</v>
      </c>
      <c r="AC56" s="16">
        <f t="shared" si="32"/>
        <v>17455</v>
      </c>
      <c r="AD56" s="13">
        <f t="shared" si="33"/>
        <v>52365</v>
      </c>
      <c r="AE56" s="14">
        <v>32</v>
      </c>
      <c r="AF56" s="13">
        <f t="shared" si="53"/>
        <v>52397</v>
      </c>
      <c r="AG56" s="14">
        <f t="shared" si="35"/>
        <v>52429</v>
      </c>
      <c r="AH56" s="15">
        <f t="shared" si="54"/>
        <v>9</v>
      </c>
      <c r="AI56" s="14">
        <f t="shared" si="55"/>
        <v>9</v>
      </c>
      <c r="AJ56" s="14">
        <f t="shared" si="56"/>
        <v>9</v>
      </c>
      <c r="AK56" s="14">
        <f t="shared" si="57"/>
        <v>51840</v>
      </c>
      <c r="AL56" s="14">
        <f t="shared" si="36"/>
        <v>51872</v>
      </c>
      <c r="AM56" s="14">
        <f t="shared" si="58"/>
        <v>52429</v>
      </c>
      <c r="AN56" s="14">
        <f t="shared" si="37"/>
        <v>52429</v>
      </c>
      <c r="AO56" s="15">
        <f t="shared" si="59"/>
        <v>0.33292643384386506</v>
      </c>
      <c r="AP56" s="14">
        <f t="shared" si="60"/>
        <v>0</v>
      </c>
      <c r="AQ56" s="14">
        <f t="shared" si="61"/>
        <v>17487</v>
      </c>
      <c r="AR56" s="14">
        <f t="shared" si="38"/>
        <v>52</v>
      </c>
      <c r="AS56" s="16">
        <f t="shared" si="62"/>
        <v>4</v>
      </c>
      <c r="AT56" s="16">
        <f t="shared" si="63"/>
        <v>13</v>
      </c>
      <c r="AU56" s="15">
        <f t="shared" si="64"/>
        <v>1.6099580525238067E-2</v>
      </c>
      <c r="AV56" s="14">
        <f t="shared" si="65"/>
        <v>128</v>
      </c>
      <c r="AW56" s="14">
        <f t="shared" si="66"/>
        <v>6710912</v>
      </c>
      <c r="AX56" s="14">
        <f t="shared" si="67"/>
        <v>0</v>
      </c>
      <c r="AY56" s="16">
        <f t="shared" si="68"/>
        <v>104730</v>
      </c>
      <c r="AZ56" s="14">
        <f t="shared" si="69"/>
        <v>104730</v>
      </c>
    </row>
    <row r="57" spans="1:52">
      <c r="A57" s="16">
        <v>52</v>
      </c>
      <c r="B57" s="16" t="s">
        <v>93</v>
      </c>
      <c r="C57" s="16"/>
      <c r="D57" s="18" t="s">
        <v>92</v>
      </c>
      <c r="E57" s="12" t="s">
        <v>32</v>
      </c>
      <c r="F57" s="7">
        <v>60</v>
      </c>
      <c r="G57" s="7">
        <f t="shared" si="39"/>
        <v>1.6666666666666666E-2</v>
      </c>
      <c r="H57" s="7">
        <v>1920</v>
      </c>
      <c r="I57" s="7" t="s">
        <v>95</v>
      </c>
      <c r="J57" s="7" t="s">
        <v>95</v>
      </c>
      <c r="K57" s="7">
        <v>1440</v>
      </c>
      <c r="L57" s="7">
        <f t="shared" si="40"/>
        <v>2764800</v>
      </c>
      <c r="M57" s="16">
        <f t="shared" si="41"/>
        <v>680</v>
      </c>
      <c r="N57" s="16">
        <v>2600</v>
      </c>
      <c r="O57" s="16">
        <v>60</v>
      </c>
      <c r="P57" s="16">
        <f t="shared" si="42"/>
        <v>1500</v>
      </c>
      <c r="Q57" s="16">
        <f t="shared" si="43"/>
        <v>3900000</v>
      </c>
      <c r="R57" s="13">
        <f t="shared" si="44"/>
        <v>0.7384615384615385</v>
      </c>
      <c r="S57" s="13">
        <f t="shared" si="45"/>
        <v>0.96</v>
      </c>
      <c r="T57" s="15">
        <f t="shared" si="46"/>
        <v>4.2735042735042733E-9</v>
      </c>
      <c r="U57" s="15">
        <f t="shared" si="47"/>
        <v>234000000</v>
      </c>
      <c r="V57" s="15">
        <f t="shared" si="48"/>
        <v>8.2051282051282054E-6</v>
      </c>
      <c r="W57" s="15">
        <f t="shared" si="49"/>
        <v>2.9059829059829059E-6</v>
      </c>
      <c r="X57" s="15">
        <f t="shared" si="50"/>
        <v>1.111111111111111E-5</v>
      </c>
      <c r="Y57" s="15">
        <f t="shared" si="30"/>
        <v>1.6E-2</v>
      </c>
      <c r="Z57" s="15">
        <f t="shared" si="51"/>
        <v>6.6666666666666664E-4</v>
      </c>
      <c r="AA57" s="15">
        <f t="shared" si="52"/>
        <v>133.33333333333334</v>
      </c>
      <c r="AB57" s="15">
        <f t="shared" si="31"/>
        <v>132</v>
      </c>
      <c r="AC57" s="16">
        <f t="shared" si="32"/>
        <v>20946</v>
      </c>
      <c r="AD57" s="13">
        <f t="shared" si="33"/>
        <v>62838</v>
      </c>
      <c r="AE57" s="14">
        <v>32</v>
      </c>
      <c r="AF57" s="13">
        <f t="shared" si="53"/>
        <v>62870</v>
      </c>
      <c r="AG57" s="14">
        <f t="shared" si="35"/>
        <v>62902</v>
      </c>
      <c r="AH57" s="15">
        <f t="shared" si="54"/>
        <v>10.799999999999999</v>
      </c>
      <c r="AI57" s="14">
        <f t="shared" si="55"/>
        <v>11</v>
      </c>
      <c r="AJ57" s="14">
        <f t="shared" si="56"/>
        <v>11</v>
      </c>
      <c r="AK57" s="14">
        <f t="shared" si="57"/>
        <v>63360</v>
      </c>
      <c r="AL57" s="14">
        <f t="shared" si="36"/>
        <v>63392</v>
      </c>
      <c r="AM57" s="14">
        <f t="shared" si="58"/>
        <v>62902</v>
      </c>
      <c r="AN57" s="14">
        <f t="shared" si="37"/>
        <v>62902</v>
      </c>
      <c r="AO57" s="15">
        <f t="shared" si="59"/>
        <v>0.33299418142507392</v>
      </c>
      <c r="AP57" s="14">
        <f t="shared" si="60"/>
        <v>0</v>
      </c>
      <c r="AQ57" s="14">
        <f t="shared" si="61"/>
        <v>20978</v>
      </c>
      <c r="AR57" s="14">
        <f t="shared" si="38"/>
        <v>62</v>
      </c>
      <c r="AS57" s="16">
        <f t="shared" si="62"/>
        <v>4</v>
      </c>
      <c r="AT57" s="16">
        <f t="shared" si="63"/>
        <v>16</v>
      </c>
      <c r="AU57" s="15">
        <f t="shared" si="64"/>
        <v>1.5997094017094017E-2</v>
      </c>
      <c r="AV57" s="14">
        <f t="shared" si="65"/>
        <v>127</v>
      </c>
      <c r="AW57" s="14">
        <f t="shared" si="66"/>
        <v>7988554</v>
      </c>
      <c r="AX57" s="14">
        <f t="shared" si="67"/>
        <v>0</v>
      </c>
      <c r="AY57" s="16">
        <f t="shared" si="68"/>
        <v>125676</v>
      </c>
      <c r="AZ57" s="14">
        <f t="shared" si="69"/>
        <v>125676</v>
      </c>
    </row>
    <row r="60" spans="1:52" ht="236">
      <c r="A60" s="6" t="s">
        <v>39</v>
      </c>
      <c r="B60" s="17" t="s">
        <v>38</v>
      </c>
      <c r="C60" s="17" t="s">
        <v>40</v>
      </c>
      <c r="D60" s="17" t="s">
        <v>30</v>
      </c>
      <c r="E60" s="17" t="s">
        <v>31</v>
      </c>
      <c r="F60" s="17" t="s">
        <v>18</v>
      </c>
      <c r="G60" s="17" t="s">
        <v>19</v>
      </c>
      <c r="H60" s="17" t="s">
        <v>1</v>
      </c>
      <c r="I60" s="17" t="s">
        <v>94</v>
      </c>
      <c r="J60" s="17" t="s">
        <v>96</v>
      </c>
      <c r="K60" s="17" t="s">
        <v>2</v>
      </c>
      <c r="L60" s="17" t="s">
        <v>3</v>
      </c>
      <c r="M60" s="17" t="s">
        <v>4</v>
      </c>
      <c r="N60" s="17" t="s">
        <v>5</v>
      </c>
      <c r="O60" s="17" t="s">
        <v>6</v>
      </c>
      <c r="P60" s="17" t="s">
        <v>7</v>
      </c>
      <c r="Q60" s="17" t="s">
        <v>8</v>
      </c>
      <c r="R60" s="17" t="s">
        <v>9</v>
      </c>
      <c r="S60" s="17" t="s">
        <v>10</v>
      </c>
      <c r="T60" s="17" t="s">
        <v>11</v>
      </c>
      <c r="U60" s="17" t="s">
        <v>12</v>
      </c>
      <c r="V60" s="17" t="s">
        <v>13</v>
      </c>
      <c r="W60" s="17" t="s">
        <v>14</v>
      </c>
      <c r="X60" s="17" t="s">
        <v>15</v>
      </c>
      <c r="Y60" s="17" t="s">
        <v>16</v>
      </c>
      <c r="Z60" s="17" t="s">
        <v>17</v>
      </c>
      <c r="AA60" s="17" t="s">
        <v>23</v>
      </c>
      <c r="AB60" s="17" t="s">
        <v>149</v>
      </c>
      <c r="AC60" s="17" t="s">
        <v>151</v>
      </c>
      <c r="AD60" s="17" t="s">
        <v>150</v>
      </c>
      <c r="AE60" s="17" t="s">
        <v>24</v>
      </c>
      <c r="AF60" s="17" t="s">
        <v>152</v>
      </c>
      <c r="AG60" s="17" t="s">
        <v>153</v>
      </c>
      <c r="AH60" s="17" t="s">
        <v>154</v>
      </c>
      <c r="AI60" s="17" t="s">
        <v>155</v>
      </c>
      <c r="AJ60" s="17" t="s">
        <v>156</v>
      </c>
      <c r="AK60" s="17" t="s">
        <v>157</v>
      </c>
      <c r="AL60" s="17" t="s">
        <v>158</v>
      </c>
      <c r="AM60" s="17" t="s">
        <v>159</v>
      </c>
      <c r="AN60" s="17" t="s">
        <v>160</v>
      </c>
      <c r="AO60" s="17" t="s">
        <v>161</v>
      </c>
      <c r="AP60" s="17" t="s">
        <v>162</v>
      </c>
      <c r="AQ60" s="17" t="s">
        <v>163</v>
      </c>
      <c r="AR60" s="17" t="s">
        <v>164</v>
      </c>
      <c r="AS60" s="17" t="s">
        <v>165</v>
      </c>
      <c r="AT60" s="17" t="s">
        <v>166</v>
      </c>
      <c r="AU60" s="17" t="s">
        <v>167</v>
      </c>
      <c r="AV60" s="17" t="s">
        <v>168</v>
      </c>
      <c r="AW60" s="17" t="s">
        <v>169</v>
      </c>
      <c r="AX60" s="17" t="s">
        <v>170</v>
      </c>
      <c r="AY60" s="17" t="s">
        <v>171</v>
      </c>
      <c r="AZ60" s="17" t="s">
        <v>172</v>
      </c>
    </row>
    <row r="61" spans="1:52">
      <c r="A61" s="2">
        <v>1</v>
      </c>
      <c r="B61" s="16" t="s">
        <v>37</v>
      </c>
      <c r="C61" s="16">
        <v>1</v>
      </c>
      <c r="D61" s="18" t="s">
        <v>41</v>
      </c>
      <c r="E61" s="12" t="s">
        <v>32</v>
      </c>
      <c r="F61" s="7">
        <v>60</v>
      </c>
      <c r="G61" s="7">
        <f t="shared" ref="G61:G103" si="70">1/F61</f>
        <v>1.6666666666666666E-2</v>
      </c>
      <c r="H61" s="7">
        <v>640</v>
      </c>
      <c r="I61" s="7">
        <v>480</v>
      </c>
      <c r="J61" s="7">
        <v>0</v>
      </c>
      <c r="K61" s="7">
        <f>I61*2+J61</f>
        <v>960</v>
      </c>
      <c r="L61" s="7">
        <f t="shared" ref="L61:L103" si="71">H61*K61</f>
        <v>614400</v>
      </c>
      <c r="M61" s="16">
        <f t="shared" ref="M61:M103" si="72">N61-H61</f>
        <v>160</v>
      </c>
      <c r="N61" s="16">
        <v>800</v>
      </c>
      <c r="O61" s="2">
        <v>45</v>
      </c>
      <c r="P61" s="16">
        <f>2*I61+2*O61</f>
        <v>1050</v>
      </c>
      <c r="Q61" s="16">
        <f t="shared" ref="Q61:Q103" si="73">N61*P61</f>
        <v>840000</v>
      </c>
      <c r="R61" s="13">
        <f t="shared" ref="R61:R103" si="74">H61/N61</f>
        <v>0.8</v>
      </c>
      <c r="S61" s="13">
        <f t="shared" ref="S61:S103" si="75">K61/P61</f>
        <v>0.91428571428571426</v>
      </c>
      <c r="T61" s="15">
        <f t="shared" ref="T61:T103" si="76">G61/Q61</f>
        <v>1.9841269841269839E-8</v>
      </c>
      <c r="U61" s="15">
        <f t="shared" ref="U61:U103" si="77">1/T61</f>
        <v>50400000.000000007</v>
      </c>
      <c r="V61" s="15">
        <f t="shared" ref="V61:V103" si="78">H61*T61</f>
        <v>1.2698412698412697E-5</v>
      </c>
      <c r="W61" s="15">
        <f t="shared" ref="W61:W103" si="79">M61*T61</f>
        <v>3.1746031746031742E-6</v>
      </c>
      <c r="X61" s="15">
        <f t="shared" ref="X61:X103" si="80">N61*T61</f>
        <v>1.5873015873015872E-5</v>
      </c>
      <c r="Y61" s="15">
        <f>G61-Z61</f>
        <v>1.5952380952380951E-2</v>
      </c>
      <c r="Z61" s="15">
        <f t="shared" ref="Z61:Z103" si="81">O61*X61</f>
        <v>7.1428571428571429E-4</v>
      </c>
      <c r="AA61" s="15">
        <f t="shared" ref="AA61:AA103" si="82">G61/$L$3</f>
        <v>133.33333333333334</v>
      </c>
      <c r="AB61" s="15">
        <f t="shared" ref="AB61:AB124" si="83">INT(AA61)-1</f>
        <v>132</v>
      </c>
      <c r="AC61" s="16">
        <f t="shared" ref="AC61:AC124" si="84">CEILING(L61/AB61,1)</f>
        <v>4655</v>
      </c>
      <c r="AD61" s="13">
        <f t="shared" ref="AD61:AD124" si="85">AC61*$N$3</f>
        <v>13965</v>
      </c>
      <c r="AE61" s="14">
        <v>32</v>
      </c>
      <c r="AF61" s="13">
        <f t="shared" ref="AF61:AF103" si="86">AE61+AD61</f>
        <v>13997</v>
      </c>
      <c r="AG61" s="14">
        <f t="shared" ref="AG61:AG124" si="87">AE61+AF61</f>
        <v>14029</v>
      </c>
      <c r="AH61" s="15">
        <f t="shared" ref="AH61:AH103" si="88">K61/AA61</f>
        <v>7.1999999999999993</v>
      </c>
      <c r="AI61" s="14">
        <f t="shared" ref="AI61:AI103" si="89">CEILING(AH61,1)</f>
        <v>8</v>
      </c>
      <c r="AJ61" s="14">
        <f t="shared" ref="AJ61:AJ103" si="90">AI61+$AJ$3</f>
        <v>8</v>
      </c>
      <c r="AK61" s="14">
        <f t="shared" ref="AK61:AK103" si="91">AJ61*H61*$N$3</f>
        <v>15360</v>
      </c>
      <c r="AL61" s="14">
        <f t="shared" ref="AL61:AL124" si="92">AK61+AE61</f>
        <v>15392</v>
      </c>
      <c r="AM61" s="14">
        <f t="shared" ref="AM61:AM103" si="93">IF($AM$3,AK61,AG61)</f>
        <v>14029</v>
      </c>
      <c r="AN61" s="14">
        <f t="shared" ref="AN61:AN124" si="94">AM61</f>
        <v>14029</v>
      </c>
      <c r="AO61" s="15">
        <f t="shared" ref="AO61:AO103" si="95">AC61/AM61</f>
        <v>0.33181267374723789</v>
      </c>
      <c r="AP61" s="14">
        <f t="shared" ref="AP61:AP103" si="96">INT(AO61)</f>
        <v>0</v>
      </c>
      <c r="AQ61" s="14">
        <f t="shared" ref="AQ61:AQ103" si="97">AC61-(AP61*AM61)+AE61</f>
        <v>4687</v>
      </c>
      <c r="AR61" s="14">
        <f t="shared" ref="AR61:AR124" si="98">CEILING(AM61/1024, 1)</f>
        <v>14</v>
      </c>
      <c r="AS61" s="16">
        <f t="shared" ref="AS61:AS103" si="99">QUOTIENT(AR61-1, 16)+1</f>
        <v>1</v>
      </c>
      <c r="AT61" s="16">
        <f t="shared" ref="AT61:AT103" si="100">CEILING(AR61/AS61, 1)</f>
        <v>14</v>
      </c>
      <c r="AU61" s="15">
        <f t="shared" ref="AU61:AU103" si="101">Y61-W61</f>
        <v>1.5949206349206348E-2</v>
      </c>
      <c r="AV61" s="14">
        <f t="shared" ref="AV61:AV103" si="102">INT(AU61/$L$3)</f>
        <v>127</v>
      </c>
      <c r="AW61" s="14">
        <f t="shared" ref="AW61:AW103" si="103">AM61*AV61</f>
        <v>1781683</v>
      </c>
      <c r="AX61" s="14">
        <f t="shared" ref="AX61:AX103" si="104">IF(AC61-AW61&gt;=0,AC61-AW61,0)</f>
        <v>0</v>
      </c>
      <c r="AY61" s="16">
        <f t="shared" ref="AY61:AY103" si="105">CEILING(2*AD61/$N$3,1)*$N$3</f>
        <v>27930</v>
      </c>
      <c r="AZ61" s="14">
        <f t="shared" ref="AZ61:AZ103" si="106">AX61+AY61</f>
        <v>27930</v>
      </c>
    </row>
    <row r="62" spans="1:52">
      <c r="A62" s="2">
        <v>2</v>
      </c>
      <c r="B62" s="16" t="s">
        <v>37</v>
      </c>
      <c r="C62" s="16">
        <v>1</v>
      </c>
      <c r="D62" s="18" t="s">
        <v>111</v>
      </c>
      <c r="E62" s="12" t="s">
        <v>32</v>
      </c>
      <c r="F62" s="7">
        <v>60</v>
      </c>
      <c r="G62" s="7">
        <f t="shared" si="70"/>
        <v>1.6666666666666666E-2</v>
      </c>
      <c r="H62" s="7">
        <v>640</v>
      </c>
      <c r="I62" s="7">
        <v>480</v>
      </c>
      <c r="J62" s="7">
        <f>O62</f>
        <v>45</v>
      </c>
      <c r="K62" s="7">
        <f>I62*2+J62</f>
        <v>1005</v>
      </c>
      <c r="L62" s="7">
        <f t="shared" ref="L62" si="107">H62*K62</f>
        <v>643200</v>
      </c>
      <c r="M62" s="16">
        <f t="shared" ref="M62" si="108">N62-H62</f>
        <v>160</v>
      </c>
      <c r="N62" s="16">
        <v>800</v>
      </c>
      <c r="O62" s="2">
        <v>45</v>
      </c>
      <c r="P62" s="16">
        <f t="shared" ref="P62:P125" si="109">2*I62+2*O62</f>
        <v>1050</v>
      </c>
      <c r="Q62" s="16">
        <f t="shared" ref="Q62" si="110">N62*P62</f>
        <v>840000</v>
      </c>
      <c r="R62" s="13">
        <f t="shared" ref="R62" si="111">H62/N62</f>
        <v>0.8</v>
      </c>
      <c r="S62" s="13">
        <f t="shared" ref="S62" si="112">K62/P62</f>
        <v>0.95714285714285718</v>
      </c>
      <c r="T62" s="15">
        <f t="shared" ref="T62" si="113">G62/Q62</f>
        <v>1.9841269841269839E-8</v>
      </c>
      <c r="U62" s="15">
        <f t="shared" si="77"/>
        <v>50400000.000000007</v>
      </c>
      <c r="V62" s="15">
        <f t="shared" ref="V62" si="114">H62*T62</f>
        <v>1.2698412698412697E-5</v>
      </c>
      <c r="W62" s="15">
        <f t="shared" ref="W62" si="115">M62*T62</f>
        <v>3.1746031746031742E-6</v>
      </c>
      <c r="X62" s="15">
        <f t="shared" ref="X62" si="116">N62*T62</f>
        <v>1.5873015873015872E-5</v>
      </c>
      <c r="Y62" s="15">
        <f t="shared" ref="Y62:Y125" si="117">G62-Z62</f>
        <v>1.5952380952380951E-2</v>
      </c>
      <c r="Z62" s="15">
        <f t="shared" ref="Z62" si="118">O62*X62</f>
        <v>7.1428571428571429E-4</v>
      </c>
      <c r="AA62" s="15">
        <f t="shared" ref="AA62" si="119">G62/$L$3</f>
        <v>133.33333333333334</v>
      </c>
      <c r="AB62" s="15">
        <f t="shared" si="83"/>
        <v>132</v>
      </c>
      <c r="AC62" s="16">
        <f t="shared" si="84"/>
        <v>4873</v>
      </c>
      <c r="AD62" s="13">
        <f t="shared" si="85"/>
        <v>14619</v>
      </c>
      <c r="AE62" s="14">
        <v>32</v>
      </c>
      <c r="AF62" s="13">
        <f t="shared" ref="AF62" si="120">AE62+AD62</f>
        <v>14651</v>
      </c>
      <c r="AG62" s="14">
        <f t="shared" si="87"/>
        <v>14683</v>
      </c>
      <c r="AH62" s="15">
        <f t="shared" ref="AH62" si="121">K62/AA62</f>
        <v>7.5374999999999996</v>
      </c>
      <c r="AI62" s="14">
        <f t="shared" si="89"/>
        <v>8</v>
      </c>
      <c r="AJ62" s="14">
        <f t="shared" si="90"/>
        <v>8</v>
      </c>
      <c r="AK62" s="14">
        <f t="shared" ref="AK62" si="122">AJ62*H62*$N$3</f>
        <v>15360</v>
      </c>
      <c r="AL62" s="14">
        <f t="shared" si="92"/>
        <v>15392</v>
      </c>
      <c r="AM62" s="14">
        <f t="shared" ref="AM62" si="123">IF($AM$3,AK62,AG62)</f>
        <v>14683</v>
      </c>
      <c r="AN62" s="14">
        <f t="shared" si="94"/>
        <v>14683</v>
      </c>
      <c r="AO62" s="15">
        <f t="shared" ref="AO62" si="124">AC62/AM62</f>
        <v>0.33188040591159845</v>
      </c>
      <c r="AP62" s="14">
        <f t="shared" si="96"/>
        <v>0</v>
      </c>
      <c r="AQ62" s="14">
        <f t="shared" ref="AQ62" si="125">AC62-(AP62*AM62)+AE62</f>
        <v>4905</v>
      </c>
      <c r="AR62" s="14">
        <f t="shared" si="98"/>
        <v>15</v>
      </c>
      <c r="AS62" s="16">
        <f t="shared" si="99"/>
        <v>1</v>
      </c>
      <c r="AT62" s="16">
        <f t="shared" ref="AT62" si="126">CEILING(AR62/AS62, 1)</f>
        <v>15</v>
      </c>
      <c r="AU62" s="15">
        <f t="shared" ref="AU62" si="127">Y62-W62</f>
        <v>1.5949206349206348E-2</v>
      </c>
      <c r="AV62" s="14">
        <f t="shared" si="102"/>
        <v>127</v>
      </c>
      <c r="AW62" s="14">
        <f t="shared" ref="AW62" si="128">AM62*AV62</f>
        <v>1864741</v>
      </c>
      <c r="AX62" s="14">
        <f t="shared" ref="AX62" si="129">IF(AC62-AW62&gt;=0,AC62-AW62,0)</f>
        <v>0</v>
      </c>
      <c r="AY62" s="16">
        <f t="shared" ref="AY62" si="130">CEILING(2*AD62/$N$3,1)*$N$3</f>
        <v>29238</v>
      </c>
      <c r="AZ62" s="14">
        <f t="shared" ref="AZ62" si="131">AX62+AY62</f>
        <v>29238</v>
      </c>
    </row>
    <row r="63" spans="1:52">
      <c r="A63" s="2">
        <v>3</v>
      </c>
      <c r="B63" s="16" t="s">
        <v>37</v>
      </c>
      <c r="C63" s="16">
        <v>2</v>
      </c>
      <c r="D63" s="18" t="s">
        <v>42</v>
      </c>
      <c r="E63" s="12" t="s">
        <v>32</v>
      </c>
      <c r="F63" s="7">
        <v>60</v>
      </c>
      <c r="G63" s="7">
        <f t="shared" si="70"/>
        <v>1.6666666666666666E-2</v>
      </c>
      <c r="H63" s="7">
        <v>720</v>
      </c>
      <c r="I63" s="7">
        <v>480</v>
      </c>
      <c r="J63" s="7">
        <v>0</v>
      </c>
      <c r="K63" s="7">
        <f t="shared" ref="K63:K163" si="132">I63*2+J63</f>
        <v>960</v>
      </c>
      <c r="L63" s="7">
        <f t="shared" si="71"/>
        <v>691200</v>
      </c>
      <c r="M63" s="16">
        <f t="shared" si="72"/>
        <v>138</v>
      </c>
      <c r="N63" s="16">
        <v>858</v>
      </c>
      <c r="O63" s="2">
        <v>45</v>
      </c>
      <c r="P63" s="16">
        <f t="shared" si="109"/>
        <v>1050</v>
      </c>
      <c r="Q63" s="16">
        <f t="shared" si="73"/>
        <v>900900</v>
      </c>
      <c r="R63" s="13">
        <f t="shared" si="74"/>
        <v>0.83916083916083917</v>
      </c>
      <c r="S63" s="13">
        <f t="shared" si="75"/>
        <v>0.91428571428571426</v>
      </c>
      <c r="T63" s="15">
        <f t="shared" si="76"/>
        <v>1.85000185000185E-8</v>
      </c>
      <c r="U63" s="15">
        <f t="shared" si="77"/>
        <v>54054000</v>
      </c>
      <c r="V63" s="15">
        <f t="shared" si="78"/>
        <v>1.332001332001332E-5</v>
      </c>
      <c r="W63" s="15">
        <f t="shared" si="79"/>
        <v>2.5530025530025532E-6</v>
      </c>
      <c r="X63" s="15">
        <f t="shared" si="80"/>
        <v>1.5873015873015872E-5</v>
      </c>
      <c r="Y63" s="15">
        <f t="shared" si="117"/>
        <v>1.5952380952380951E-2</v>
      </c>
      <c r="Z63" s="15">
        <f t="shared" si="81"/>
        <v>7.1428571428571429E-4</v>
      </c>
      <c r="AA63" s="15">
        <f t="shared" si="82"/>
        <v>133.33333333333334</v>
      </c>
      <c r="AB63" s="15">
        <f t="shared" si="83"/>
        <v>132</v>
      </c>
      <c r="AC63" s="16">
        <f t="shared" si="84"/>
        <v>5237</v>
      </c>
      <c r="AD63" s="13">
        <f t="shared" si="85"/>
        <v>15711</v>
      </c>
      <c r="AE63" s="14">
        <v>32</v>
      </c>
      <c r="AF63" s="13">
        <f t="shared" si="86"/>
        <v>15743</v>
      </c>
      <c r="AG63" s="14">
        <f t="shared" si="87"/>
        <v>15775</v>
      </c>
      <c r="AH63" s="15">
        <f t="shared" si="88"/>
        <v>7.1999999999999993</v>
      </c>
      <c r="AI63" s="14">
        <f t="shared" si="89"/>
        <v>8</v>
      </c>
      <c r="AJ63" s="14">
        <f t="shared" si="90"/>
        <v>8</v>
      </c>
      <c r="AK63" s="14">
        <f t="shared" si="91"/>
        <v>17280</v>
      </c>
      <c r="AL63" s="14">
        <f t="shared" si="92"/>
        <v>17312</v>
      </c>
      <c r="AM63" s="14">
        <f t="shared" si="93"/>
        <v>15775</v>
      </c>
      <c r="AN63" s="14">
        <f t="shared" si="94"/>
        <v>15775</v>
      </c>
      <c r="AO63" s="15">
        <f t="shared" si="95"/>
        <v>0.33198098256735342</v>
      </c>
      <c r="AP63" s="14">
        <f t="shared" si="96"/>
        <v>0</v>
      </c>
      <c r="AQ63" s="14">
        <f t="shared" si="97"/>
        <v>5269</v>
      </c>
      <c r="AR63" s="14">
        <f t="shared" si="98"/>
        <v>16</v>
      </c>
      <c r="AS63" s="16">
        <f t="shared" si="99"/>
        <v>1</v>
      </c>
      <c r="AT63" s="16">
        <f t="shared" si="100"/>
        <v>16</v>
      </c>
      <c r="AU63" s="15">
        <f t="shared" si="101"/>
        <v>1.5949827949827949E-2</v>
      </c>
      <c r="AV63" s="14">
        <f t="shared" si="102"/>
        <v>127</v>
      </c>
      <c r="AW63" s="14">
        <f t="shared" si="103"/>
        <v>2003425</v>
      </c>
      <c r="AX63" s="14">
        <f t="shared" si="104"/>
        <v>0</v>
      </c>
      <c r="AY63" s="16">
        <f t="shared" si="105"/>
        <v>31422</v>
      </c>
      <c r="AZ63" s="14">
        <f t="shared" si="106"/>
        <v>31422</v>
      </c>
    </row>
    <row r="64" spans="1:52">
      <c r="A64" s="2">
        <v>4</v>
      </c>
      <c r="B64" s="16" t="s">
        <v>37</v>
      </c>
      <c r="C64" s="16">
        <v>2</v>
      </c>
      <c r="D64" s="18" t="s">
        <v>112</v>
      </c>
      <c r="E64" s="12" t="s">
        <v>32</v>
      </c>
      <c r="F64" s="7">
        <v>60</v>
      </c>
      <c r="G64" s="7">
        <f t="shared" si="70"/>
        <v>1.6666666666666666E-2</v>
      </c>
      <c r="H64" s="7">
        <v>720</v>
      </c>
      <c r="I64" s="7">
        <v>480</v>
      </c>
      <c r="J64" s="7">
        <f>O64</f>
        <v>45</v>
      </c>
      <c r="K64" s="7">
        <f t="shared" ref="K64" si="133">I64*2+J64</f>
        <v>1005</v>
      </c>
      <c r="L64" s="7">
        <f t="shared" ref="L64" si="134">H64*K64</f>
        <v>723600</v>
      </c>
      <c r="M64" s="16">
        <f t="shared" ref="M64" si="135">N64-H64</f>
        <v>138</v>
      </c>
      <c r="N64" s="16">
        <v>858</v>
      </c>
      <c r="O64" s="2">
        <v>45</v>
      </c>
      <c r="P64" s="16">
        <f t="shared" si="109"/>
        <v>1050</v>
      </c>
      <c r="Q64" s="16">
        <f t="shared" ref="Q64" si="136">N64*P64</f>
        <v>900900</v>
      </c>
      <c r="R64" s="13">
        <f t="shared" ref="R64" si="137">H64/N64</f>
        <v>0.83916083916083917</v>
      </c>
      <c r="S64" s="13">
        <f t="shared" ref="S64" si="138">K64/P64</f>
        <v>0.95714285714285718</v>
      </c>
      <c r="T64" s="15">
        <f t="shared" ref="T64" si="139">G64/Q64</f>
        <v>1.85000185000185E-8</v>
      </c>
      <c r="U64" s="15">
        <f t="shared" si="77"/>
        <v>54054000</v>
      </c>
      <c r="V64" s="15">
        <f t="shared" ref="V64" si="140">H64*T64</f>
        <v>1.332001332001332E-5</v>
      </c>
      <c r="W64" s="15">
        <f t="shared" ref="W64" si="141">M64*T64</f>
        <v>2.5530025530025532E-6</v>
      </c>
      <c r="X64" s="15">
        <f t="shared" ref="X64" si="142">N64*T64</f>
        <v>1.5873015873015872E-5</v>
      </c>
      <c r="Y64" s="15">
        <f t="shared" si="117"/>
        <v>1.5952380952380951E-2</v>
      </c>
      <c r="Z64" s="15">
        <f t="shared" ref="Z64" si="143">O64*X64</f>
        <v>7.1428571428571429E-4</v>
      </c>
      <c r="AA64" s="15">
        <f t="shared" ref="AA64" si="144">G64/$L$3</f>
        <v>133.33333333333334</v>
      </c>
      <c r="AB64" s="15">
        <f t="shared" si="83"/>
        <v>132</v>
      </c>
      <c r="AC64" s="16">
        <f t="shared" si="84"/>
        <v>5482</v>
      </c>
      <c r="AD64" s="13">
        <f t="shared" si="85"/>
        <v>16446</v>
      </c>
      <c r="AE64" s="14">
        <v>32</v>
      </c>
      <c r="AF64" s="13">
        <f t="shared" ref="AF64" si="145">AE64+AD64</f>
        <v>16478</v>
      </c>
      <c r="AG64" s="14">
        <f t="shared" si="87"/>
        <v>16510</v>
      </c>
      <c r="AH64" s="15">
        <f t="shared" ref="AH64" si="146">K64/AA64</f>
        <v>7.5374999999999996</v>
      </c>
      <c r="AI64" s="14">
        <f t="shared" si="89"/>
        <v>8</v>
      </c>
      <c r="AJ64" s="14">
        <f t="shared" si="90"/>
        <v>8</v>
      </c>
      <c r="AK64" s="14">
        <f t="shared" ref="AK64" si="147">AJ64*H64*$N$3</f>
        <v>17280</v>
      </c>
      <c r="AL64" s="14">
        <f t="shared" si="92"/>
        <v>17312</v>
      </c>
      <c r="AM64" s="14">
        <f t="shared" ref="AM64" si="148">IF($AM$3,AK64,AG64)</f>
        <v>16510</v>
      </c>
      <c r="AN64" s="14">
        <f t="shared" si="94"/>
        <v>16510</v>
      </c>
      <c r="AO64" s="15">
        <f t="shared" ref="AO64" si="149">AC64/AM64</f>
        <v>0.33204118715929737</v>
      </c>
      <c r="AP64" s="14">
        <f t="shared" si="96"/>
        <v>0</v>
      </c>
      <c r="AQ64" s="14">
        <f t="shared" ref="AQ64" si="150">AC64-(AP64*AM64)+AE64</f>
        <v>5514</v>
      </c>
      <c r="AR64" s="14">
        <f t="shared" si="98"/>
        <v>17</v>
      </c>
      <c r="AS64" s="16">
        <f t="shared" si="99"/>
        <v>2</v>
      </c>
      <c r="AT64" s="16">
        <f t="shared" ref="AT64" si="151">CEILING(AR64/AS64, 1)</f>
        <v>9</v>
      </c>
      <c r="AU64" s="15">
        <f t="shared" ref="AU64" si="152">Y64-W64</f>
        <v>1.5949827949827949E-2</v>
      </c>
      <c r="AV64" s="14">
        <f t="shared" si="102"/>
        <v>127</v>
      </c>
      <c r="AW64" s="14">
        <f t="shared" ref="AW64" si="153">AM64*AV64</f>
        <v>2096770</v>
      </c>
      <c r="AX64" s="14">
        <f t="shared" ref="AX64" si="154">IF(AC64-AW64&gt;=0,AC64-AW64,0)</f>
        <v>0</v>
      </c>
      <c r="AY64" s="16">
        <f t="shared" ref="AY64" si="155">CEILING(2*AD64/$N$3,1)*$N$3</f>
        <v>32892</v>
      </c>
      <c r="AZ64" s="14">
        <f t="shared" ref="AZ64" si="156">AX64+AY64</f>
        <v>32892</v>
      </c>
    </row>
    <row r="65" spans="1:52">
      <c r="A65" s="2">
        <v>5</v>
      </c>
      <c r="B65" s="16" t="s">
        <v>37</v>
      </c>
      <c r="C65" s="16">
        <v>3</v>
      </c>
      <c r="D65" s="18" t="s">
        <v>43</v>
      </c>
      <c r="E65" s="12" t="s">
        <v>33</v>
      </c>
      <c r="F65" s="7">
        <v>60</v>
      </c>
      <c r="G65" s="7">
        <f t="shared" si="70"/>
        <v>1.6666666666666666E-2</v>
      </c>
      <c r="H65" s="7">
        <v>720</v>
      </c>
      <c r="I65" s="7">
        <v>480</v>
      </c>
      <c r="J65" s="7">
        <v>0</v>
      </c>
      <c r="K65" s="7">
        <f t="shared" si="132"/>
        <v>960</v>
      </c>
      <c r="L65" s="7">
        <f t="shared" si="71"/>
        <v>691200</v>
      </c>
      <c r="M65" s="16">
        <f t="shared" si="72"/>
        <v>138</v>
      </c>
      <c r="N65" s="16">
        <v>858</v>
      </c>
      <c r="O65" s="2">
        <v>45</v>
      </c>
      <c r="P65" s="16">
        <f t="shared" si="109"/>
        <v>1050</v>
      </c>
      <c r="Q65" s="16">
        <f t="shared" si="73"/>
        <v>900900</v>
      </c>
      <c r="R65" s="13">
        <f t="shared" si="74"/>
        <v>0.83916083916083917</v>
      </c>
      <c r="S65" s="13">
        <f t="shared" si="75"/>
        <v>0.91428571428571426</v>
      </c>
      <c r="T65" s="15">
        <f t="shared" si="76"/>
        <v>1.85000185000185E-8</v>
      </c>
      <c r="U65" s="15">
        <f t="shared" si="77"/>
        <v>54054000</v>
      </c>
      <c r="V65" s="15">
        <f t="shared" si="78"/>
        <v>1.332001332001332E-5</v>
      </c>
      <c r="W65" s="15">
        <f t="shared" si="79"/>
        <v>2.5530025530025532E-6</v>
      </c>
      <c r="X65" s="15">
        <f t="shared" si="80"/>
        <v>1.5873015873015872E-5</v>
      </c>
      <c r="Y65" s="15">
        <f t="shared" si="117"/>
        <v>1.5952380952380951E-2</v>
      </c>
      <c r="Z65" s="15">
        <f t="shared" si="81"/>
        <v>7.1428571428571429E-4</v>
      </c>
      <c r="AA65" s="15">
        <f t="shared" si="82"/>
        <v>133.33333333333334</v>
      </c>
      <c r="AB65" s="15">
        <f t="shared" si="83"/>
        <v>132</v>
      </c>
      <c r="AC65" s="16">
        <f t="shared" si="84"/>
        <v>5237</v>
      </c>
      <c r="AD65" s="13">
        <f t="shared" si="85"/>
        <v>15711</v>
      </c>
      <c r="AE65" s="14">
        <v>32</v>
      </c>
      <c r="AF65" s="13">
        <f t="shared" si="86"/>
        <v>15743</v>
      </c>
      <c r="AG65" s="14">
        <f t="shared" si="87"/>
        <v>15775</v>
      </c>
      <c r="AH65" s="15">
        <f t="shared" si="88"/>
        <v>7.1999999999999993</v>
      </c>
      <c r="AI65" s="14">
        <f t="shared" si="89"/>
        <v>8</v>
      </c>
      <c r="AJ65" s="14">
        <f t="shared" si="90"/>
        <v>8</v>
      </c>
      <c r="AK65" s="14">
        <f t="shared" si="91"/>
        <v>17280</v>
      </c>
      <c r="AL65" s="14">
        <f t="shared" si="92"/>
        <v>17312</v>
      </c>
      <c r="AM65" s="14">
        <f t="shared" si="93"/>
        <v>15775</v>
      </c>
      <c r="AN65" s="14">
        <f t="shared" si="94"/>
        <v>15775</v>
      </c>
      <c r="AO65" s="15">
        <f t="shared" si="95"/>
        <v>0.33198098256735342</v>
      </c>
      <c r="AP65" s="14">
        <f t="shared" si="96"/>
        <v>0</v>
      </c>
      <c r="AQ65" s="14">
        <f t="shared" si="97"/>
        <v>5269</v>
      </c>
      <c r="AR65" s="14">
        <f t="shared" si="98"/>
        <v>16</v>
      </c>
      <c r="AS65" s="16">
        <f t="shared" si="99"/>
        <v>1</v>
      </c>
      <c r="AT65" s="16">
        <f t="shared" si="100"/>
        <v>16</v>
      </c>
      <c r="AU65" s="15">
        <f t="shared" si="101"/>
        <v>1.5949827949827949E-2</v>
      </c>
      <c r="AV65" s="14">
        <f t="shared" si="102"/>
        <v>127</v>
      </c>
      <c r="AW65" s="14">
        <f t="shared" si="103"/>
        <v>2003425</v>
      </c>
      <c r="AX65" s="14">
        <f t="shared" si="104"/>
        <v>0</v>
      </c>
      <c r="AY65" s="16">
        <f t="shared" si="105"/>
        <v>31422</v>
      </c>
      <c r="AZ65" s="14">
        <f t="shared" si="106"/>
        <v>31422</v>
      </c>
    </row>
    <row r="66" spans="1:52">
      <c r="A66" s="2">
        <v>6</v>
      </c>
      <c r="B66" s="16" t="s">
        <v>37</v>
      </c>
      <c r="C66" s="16">
        <v>3</v>
      </c>
      <c r="D66" s="18" t="s">
        <v>113</v>
      </c>
      <c r="E66" s="12" t="s">
        <v>33</v>
      </c>
      <c r="F66" s="7">
        <v>60</v>
      </c>
      <c r="G66" s="7">
        <f t="shared" si="70"/>
        <v>1.6666666666666666E-2</v>
      </c>
      <c r="H66" s="7">
        <v>720</v>
      </c>
      <c r="I66" s="7">
        <v>480</v>
      </c>
      <c r="J66" s="7">
        <f>O66</f>
        <v>45</v>
      </c>
      <c r="K66" s="7">
        <f t="shared" ref="K66" si="157">I66*2+J66</f>
        <v>1005</v>
      </c>
      <c r="L66" s="7">
        <f t="shared" ref="L66" si="158">H66*K66</f>
        <v>723600</v>
      </c>
      <c r="M66" s="16">
        <f t="shared" ref="M66" si="159">N66-H66</f>
        <v>138</v>
      </c>
      <c r="N66" s="16">
        <v>858</v>
      </c>
      <c r="O66" s="2">
        <v>45</v>
      </c>
      <c r="P66" s="16">
        <f t="shared" si="109"/>
        <v>1050</v>
      </c>
      <c r="Q66" s="16">
        <f t="shared" ref="Q66" si="160">N66*P66</f>
        <v>900900</v>
      </c>
      <c r="R66" s="13">
        <f t="shared" ref="R66" si="161">H66/N66</f>
        <v>0.83916083916083917</v>
      </c>
      <c r="S66" s="13">
        <f t="shared" ref="S66" si="162">K66/P66</f>
        <v>0.95714285714285718</v>
      </c>
      <c r="T66" s="15">
        <f t="shared" ref="T66" si="163">G66/Q66</f>
        <v>1.85000185000185E-8</v>
      </c>
      <c r="U66" s="15">
        <f t="shared" si="77"/>
        <v>54054000</v>
      </c>
      <c r="V66" s="15">
        <f t="shared" ref="V66" si="164">H66*T66</f>
        <v>1.332001332001332E-5</v>
      </c>
      <c r="W66" s="15">
        <f t="shared" ref="W66" si="165">M66*T66</f>
        <v>2.5530025530025532E-6</v>
      </c>
      <c r="X66" s="15">
        <f t="shared" ref="X66" si="166">N66*T66</f>
        <v>1.5873015873015872E-5</v>
      </c>
      <c r="Y66" s="15">
        <f t="shared" si="117"/>
        <v>1.5952380952380951E-2</v>
      </c>
      <c r="Z66" s="15">
        <f t="shared" ref="Z66" si="167">O66*X66</f>
        <v>7.1428571428571429E-4</v>
      </c>
      <c r="AA66" s="15">
        <f t="shared" ref="AA66" si="168">G66/$L$3</f>
        <v>133.33333333333334</v>
      </c>
      <c r="AB66" s="15">
        <f t="shared" si="83"/>
        <v>132</v>
      </c>
      <c r="AC66" s="16">
        <f t="shared" si="84"/>
        <v>5482</v>
      </c>
      <c r="AD66" s="13">
        <f t="shared" si="85"/>
        <v>16446</v>
      </c>
      <c r="AE66" s="14">
        <v>32</v>
      </c>
      <c r="AF66" s="13">
        <f t="shared" ref="AF66" si="169">AE66+AD66</f>
        <v>16478</v>
      </c>
      <c r="AG66" s="14">
        <f t="shared" si="87"/>
        <v>16510</v>
      </c>
      <c r="AH66" s="15">
        <f t="shared" ref="AH66" si="170">K66/AA66</f>
        <v>7.5374999999999996</v>
      </c>
      <c r="AI66" s="14">
        <f t="shared" si="89"/>
        <v>8</v>
      </c>
      <c r="AJ66" s="14">
        <f t="shared" si="90"/>
        <v>8</v>
      </c>
      <c r="AK66" s="14">
        <f t="shared" ref="AK66" si="171">AJ66*H66*$N$3</f>
        <v>17280</v>
      </c>
      <c r="AL66" s="14">
        <f t="shared" si="92"/>
        <v>17312</v>
      </c>
      <c r="AM66" s="14">
        <f t="shared" ref="AM66" si="172">IF($AM$3,AK66,AG66)</f>
        <v>16510</v>
      </c>
      <c r="AN66" s="14">
        <f t="shared" si="94"/>
        <v>16510</v>
      </c>
      <c r="AO66" s="15">
        <f t="shared" ref="AO66" si="173">AC66/AM66</f>
        <v>0.33204118715929737</v>
      </c>
      <c r="AP66" s="14">
        <f t="shared" si="96"/>
        <v>0</v>
      </c>
      <c r="AQ66" s="14">
        <f t="shared" ref="AQ66" si="174">AC66-(AP66*AM66)+AE66</f>
        <v>5514</v>
      </c>
      <c r="AR66" s="14">
        <f t="shared" si="98"/>
        <v>17</v>
      </c>
      <c r="AS66" s="16">
        <f t="shared" si="99"/>
        <v>2</v>
      </c>
      <c r="AT66" s="16">
        <f t="shared" ref="AT66" si="175">CEILING(AR66/AS66, 1)</f>
        <v>9</v>
      </c>
      <c r="AU66" s="15">
        <f t="shared" ref="AU66" si="176">Y66-W66</f>
        <v>1.5949827949827949E-2</v>
      </c>
      <c r="AV66" s="14">
        <f t="shared" si="102"/>
        <v>127</v>
      </c>
      <c r="AW66" s="14">
        <f t="shared" ref="AW66" si="177">AM66*AV66</f>
        <v>2096770</v>
      </c>
      <c r="AX66" s="14">
        <f t="shared" ref="AX66" si="178">IF(AC66-AW66&gt;=0,AC66-AW66,0)</f>
        <v>0</v>
      </c>
      <c r="AY66" s="16">
        <f t="shared" ref="AY66" si="179">CEILING(2*AD66/$N$3,1)*$N$3</f>
        <v>32892</v>
      </c>
      <c r="AZ66" s="14">
        <f t="shared" ref="AZ66" si="180">AX66+AY66</f>
        <v>32892</v>
      </c>
    </row>
    <row r="67" spans="1:52">
      <c r="A67" s="2">
        <v>7</v>
      </c>
      <c r="B67" s="16" t="s">
        <v>37</v>
      </c>
      <c r="C67" s="16">
        <v>17</v>
      </c>
      <c r="D67" s="18" t="s">
        <v>44</v>
      </c>
      <c r="E67" s="12" t="s">
        <v>32</v>
      </c>
      <c r="F67" s="7">
        <v>50</v>
      </c>
      <c r="G67" s="7">
        <f t="shared" si="70"/>
        <v>0.02</v>
      </c>
      <c r="H67" s="7">
        <v>720</v>
      </c>
      <c r="I67" s="7">
        <v>576</v>
      </c>
      <c r="J67" s="7">
        <v>0</v>
      </c>
      <c r="K67" s="7">
        <f t="shared" si="132"/>
        <v>1152</v>
      </c>
      <c r="L67" s="7">
        <f t="shared" si="71"/>
        <v>829440</v>
      </c>
      <c r="M67" s="16">
        <f t="shared" si="72"/>
        <v>144</v>
      </c>
      <c r="N67" s="16">
        <v>864</v>
      </c>
      <c r="O67" s="2">
        <v>49</v>
      </c>
      <c r="P67" s="16">
        <f t="shared" si="109"/>
        <v>1250</v>
      </c>
      <c r="Q67" s="16">
        <f t="shared" si="73"/>
        <v>1080000</v>
      </c>
      <c r="R67" s="13">
        <f t="shared" si="74"/>
        <v>0.83333333333333337</v>
      </c>
      <c r="S67" s="13">
        <f t="shared" si="75"/>
        <v>0.92159999999999997</v>
      </c>
      <c r="T67" s="15">
        <f t="shared" si="76"/>
        <v>1.8518518518518518E-8</v>
      </c>
      <c r="U67" s="15">
        <f t="shared" si="77"/>
        <v>54000000</v>
      </c>
      <c r="V67" s="15">
        <f t="shared" si="78"/>
        <v>1.3333333333333333E-5</v>
      </c>
      <c r="W67" s="15">
        <f t="shared" si="79"/>
        <v>2.6666666666666668E-6</v>
      </c>
      <c r="X67" s="15">
        <f t="shared" si="80"/>
        <v>1.5999999999999999E-5</v>
      </c>
      <c r="Y67" s="15">
        <f t="shared" si="117"/>
        <v>1.9216E-2</v>
      </c>
      <c r="Z67" s="15">
        <f t="shared" si="81"/>
        <v>7.8399999999999997E-4</v>
      </c>
      <c r="AA67" s="15">
        <f t="shared" si="82"/>
        <v>160</v>
      </c>
      <c r="AB67" s="15">
        <f t="shared" si="83"/>
        <v>159</v>
      </c>
      <c r="AC67" s="16">
        <f t="shared" si="84"/>
        <v>5217</v>
      </c>
      <c r="AD67" s="13">
        <f t="shared" si="85"/>
        <v>15651</v>
      </c>
      <c r="AE67" s="14">
        <v>32</v>
      </c>
      <c r="AF67" s="13">
        <f t="shared" si="86"/>
        <v>15683</v>
      </c>
      <c r="AG67" s="14">
        <f t="shared" si="87"/>
        <v>15715</v>
      </c>
      <c r="AH67" s="15">
        <f t="shared" si="88"/>
        <v>7.2</v>
      </c>
      <c r="AI67" s="14">
        <f t="shared" si="89"/>
        <v>8</v>
      </c>
      <c r="AJ67" s="14">
        <f t="shared" si="90"/>
        <v>8</v>
      </c>
      <c r="AK67" s="14">
        <f t="shared" si="91"/>
        <v>17280</v>
      </c>
      <c r="AL67" s="14">
        <f t="shared" si="92"/>
        <v>17312</v>
      </c>
      <c r="AM67" s="14">
        <f t="shared" si="93"/>
        <v>15715</v>
      </c>
      <c r="AN67" s="14">
        <f t="shared" si="94"/>
        <v>15715</v>
      </c>
      <c r="AO67" s="15">
        <f t="shared" si="95"/>
        <v>0.33197581928094178</v>
      </c>
      <c r="AP67" s="14">
        <f t="shared" si="96"/>
        <v>0</v>
      </c>
      <c r="AQ67" s="14">
        <f t="shared" si="97"/>
        <v>5249</v>
      </c>
      <c r="AR67" s="14">
        <f t="shared" si="98"/>
        <v>16</v>
      </c>
      <c r="AS67" s="16">
        <f t="shared" si="99"/>
        <v>1</v>
      </c>
      <c r="AT67" s="16">
        <f t="shared" si="100"/>
        <v>16</v>
      </c>
      <c r="AU67" s="15">
        <f t="shared" si="101"/>
        <v>1.9213333333333332E-2</v>
      </c>
      <c r="AV67" s="14">
        <f t="shared" si="102"/>
        <v>153</v>
      </c>
      <c r="AW67" s="14">
        <f t="shared" si="103"/>
        <v>2404395</v>
      </c>
      <c r="AX67" s="14">
        <f t="shared" si="104"/>
        <v>0</v>
      </c>
      <c r="AY67" s="16">
        <f t="shared" si="105"/>
        <v>31302</v>
      </c>
      <c r="AZ67" s="14">
        <f t="shared" si="106"/>
        <v>31302</v>
      </c>
    </row>
    <row r="68" spans="1:52">
      <c r="A68" s="2">
        <v>8</v>
      </c>
      <c r="B68" s="16" t="s">
        <v>37</v>
      </c>
      <c r="C68" s="16">
        <v>17</v>
      </c>
      <c r="D68" s="18" t="s">
        <v>114</v>
      </c>
      <c r="E68" s="12" t="s">
        <v>32</v>
      </c>
      <c r="F68" s="7">
        <v>50</v>
      </c>
      <c r="G68" s="7">
        <f t="shared" si="70"/>
        <v>0.02</v>
      </c>
      <c r="H68" s="7">
        <v>720</v>
      </c>
      <c r="I68" s="7">
        <v>576</v>
      </c>
      <c r="J68" s="7">
        <f>O68</f>
        <v>49</v>
      </c>
      <c r="K68" s="7">
        <f t="shared" ref="K68" si="181">I68*2+J68</f>
        <v>1201</v>
      </c>
      <c r="L68" s="7">
        <f t="shared" ref="L68" si="182">H68*K68</f>
        <v>864720</v>
      </c>
      <c r="M68" s="16">
        <f t="shared" ref="M68" si="183">N68-H68</f>
        <v>144</v>
      </c>
      <c r="N68" s="16">
        <v>864</v>
      </c>
      <c r="O68" s="2">
        <v>49</v>
      </c>
      <c r="P68" s="16">
        <f t="shared" si="109"/>
        <v>1250</v>
      </c>
      <c r="Q68" s="16">
        <f t="shared" ref="Q68" si="184">N68*P68</f>
        <v>1080000</v>
      </c>
      <c r="R68" s="13">
        <f t="shared" ref="R68" si="185">H68/N68</f>
        <v>0.83333333333333337</v>
      </c>
      <c r="S68" s="13">
        <f t="shared" ref="S68" si="186">K68/P68</f>
        <v>0.96079999999999999</v>
      </c>
      <c r="T68" s="15">
        <f t="shared" ref="T68" si="187">G68/Q68</f>
        <v>1.8518518518518518E-8</v>
      </c>
      <c r="U68" s="15">
        <f t="shared" si="77"/>
        <v>54000000</v>
      </c>
      <c r="V68" s="15">
        <f t="shared" ref="V68" si="188">H68*T68</f>
        <v>1.3333333333333333E-5</v>
      </c>
      <c r="W68" s="15">
        <f t="shared" ref="W68" si="189">M68*T68</f>
        <v>2.6666666666666668E-6</v>
      </c>
      <c r="X68" s="15">
        <f t="shared" ref="X68" si="190">N68*T68</f>
        <v>1.5999999999999999E-5</v>
      </c>
      <c r="Y68" s="15">
        <f t="shared" si="117"/>
        <v>1.9216E-2</v>
      </c>
      <c r="Z68" s="15">
        <f t="shared" ref="Z68" si="191">O68*X68</f>
        <v>7.8399999999999997E-4</v>
      </c>
      <c r="AA68" s="15">
        <f t="shared" ref="AA68" si="192">G68/$L$3</f>
        <v>160</v>
      </c>
      <c r="AB68" s="15">
        <f t="shared" si="83"/>
        <v>159</v>
      </c>
      <c r="AC68" s="16">
        <f t="shared" si="84"/>
        <v>5439</v>
      </c>
      <c r="AD68" s="13">
        <f t="shared" si="85"/>
        <v>16317</v>
      </c>
      <c r="AE68" s="14">
        <v>32</v>
      </c>
      <c r="AF68" s="13">
        <f t="shared" ref="AF68" si="193">AE68+AD68</f>
        <v>16349</v>
      </c>
      <c r="AG68" s="14">
        <f t="shared" si="87"/>
        <v>16381</v>
      </c>
      <c r="AH68" s="15">
        <f t="shared" ref="AH68" si="194">K68/AA68</f>
        <v>7.5062499999999996</v>
      </c>
      <c r="AI68" s="14">
        <f t="shared" si="89"/>
        <v>8</v>
      </c>
      <c r="AJ68" s="14">
        <f t="shared" si="90"/>
        <v>8</v>
      </c>
      <c r="AK68" s="14">
        <f t="shared" ref="AK68" si="195">AJ68*H68*$N$3</f>
        <v>17280</v>
      </c>
      <c r="AL68" s="14">
        <f t="shared" si="92"/>
        <v>17312</v>
      </c>
      <c r="AM68" s="14">
        <f t="shared" ref="AM68" si="196">IF($AM$3,AK68,AG68)</f>
        <v>16381</v>
      </c>
      <c r="AN68" s="14">
        <f t="shared" si="94"/>
        <v>16381</v>
      </c>
      <c r="AO68" s="15">
        <f t="shared" ref="AO68" si="197">AC68/AM68</f>
        <v>0.33203101153775716</v>
      </c>
      <c r="AP68" s="14">
        <f t="shared" si="96"/>
        <v>0</v>
      </c>
      <c r="AQ68" s="14">
        <f t="shared" ref="AQ68" si="198">AC68-(AP68*AM68)+AE68</f>
        <v>5471</v>
      </c>
      <c r="AR68" s="14">
        <f t="shared" si="98"/>
        <v>16</v>
      </c>
      <c r="AS68" s="16">
        <f t="shared" si="99"/>
        <v>1</v>
      </c>
      <c r="AT68" s="16">
        <f t="shared" ref="AT68" si="199">CEILING(AR68/AS68, 1)</f>
        <v>16</v>
      </c>
      <c r="AU68" s="15">
        <f t="shared" ref="AU68" si="200">Y68-W68</f>
        <v>1.9213333333333332E-2</v>
      </c>
      <c r="AV68" s="14">
        <f t="shared" si="102"/>
        <v>153</v>
      </c>
      <c r="AW68" s="14">
        <f t="shared" ref="AW68" si="201">AM68*AV68</f>
        <v>2506293</v>
      </c>
      <c r="AX68" s="14">
        <f t="shared" ref="AX68" si="202">IF(AC68-AW68&gt;=0,AC68-AW68,0)</f>
        <v>0</v>
      </c>
      <c r="AY68" s="16">
        <f t="shared" ref="AY68" si="203">CEILING(2*AD68/$N$3,1)*$N$3</f>
        <v>32634</v>
      </c>
      <c r="AZ68" s="14">
        <f t="shared" ref="AZ68" si="204">AX68+AY68</f>
        <v>32634</v>
      </c>
    </row>
    <row r="69" spans="1:52">
      <c r="A69" s="2">
        <v>9</v>
      </c>
      <c r="B69" s="16" t="s">
        <v>37</v>
      </c>
      <c r="C69" s="16">
        <v>42</v>
      </c>
      <c r="D69" s="18" t="s">
        <v>45</v>
      </c>
      <c r="E69" s="12" t="s">
        <v>32</v>
      </c>
      <c r="F69" s="7">
        <v>100</v>
      </c>
      <c r="G69" s="7">
        <f t="shared" si="70"/>
        <v>0.01</v>
      </c>
      <c r="H69" s="7">
        <v>720</v>
      </c>
      <c r="I69" s="7">
        <v>576</v>
      </c>
      <c r="J69" s="7">
        <v>0</v>
      </c>
      <c r="K69" s="7">
        <f t="shared" si="132"/>
        <v>1152</v>
      </c>
      <c r="L69" s="7">
        <f t="shared" si="71"/>
        <v>829440</v>
      </c>
      <c r="M69" s="16">
        <f t="shared" si="72"/>
        <v>144</v>
      </c>
      <c r="N69" s="16">
        <v>864</v>
      </c>
      <c r="O69" s="2">
        <v>49</v>
      </c>
      <c r="P69" s="16">
        <f t="shared" si="109"/>
        <v>1250</v>
      </c>
      <c r="Q69" s="16">
        <f t="shared" si="73"/>
        <v>1080000</v>
      </c>
      <c r="R69" s="13">
        <f t="shared" si="74"/>
        <v>0.83333333333333337</v>
      </c>
      <c r="S69" s="13">
        <f t="shared" si="75"/>
        <v>0.92159999999999997</v>
      </c>
      <c r="T69" s="15">
        <f t="shared" si="76"/>
        <v>9.2592592592592591E-9</v>
      </c>
      <c r="U69" s="15">
        <f t="shared" si="77"/>
        <v>108000000</v>
      </c>
      <c r="V69" s="15">
        <f t="shared" si="78"/>
        <v>6.6666666666666666E-6</v>
      </c>
      <c r="W69" s="15">
        <f t="shared" si="79"/>
        <v>1.3333333333333334E-6</v>
      </c>
      <c r="X69" s="15">
        <f t="shared" si="80"/>
        <v>7.9999999999999996E-6</v>
      </c>
      <c r="Y69" s="15">
        <f t="shared" si="117"/>
        <v>9.6080000000000002E-3</v>
      </c>
      <c r="Z69" s="15">
        <f t="shared" si="81"/>
        <v>3.9199999999999999E-4</v>
      </c>
      <c r="AA69" s="15">
        <f t="shared" si="82"/>
        <v>80</v>
      </c>
      <c r="AB69" s="15">
        <f t="shared" si="83"/>
        <v>79</v>
      </c>
      <c r="AC69" s="16">
        <f t="shared" si="84"/>
        <v>10500</v>
      </c>
      <c r="AD69" s="13">
        <f t="shared" si="85"/>
        <v>31500</v>
      </c>
      <c r="AE69" s="14">
        <v>32</v>
      </c>
      <c r="AF69" s="13">
        <f t="shared" si="86"/>
        <v>31532</v>
      </c>
      <c r="AG69" s="14">
        <f t="shared" si="87"/>
        <v>31564</v>
      </c>
      <c r="AH69" s="15">
        <f t="shared" si="88"/>
        <v>14.4</v>
      </c>
      <c r="AI69" s="14">
        <f t="shared" si="89"/>
        <v>15</v>
      </c>
      <c r="AJ69" s="14">
        <f t="shared" si="90"/>
        <v>15</v>
      </c>
      <c r="AK69" s="14">
        <f t="shared" si="91"/>
        <v>32400</v>
      </c>
      <c r="AL69" s="14">
        <f t="shared" si="92"/>
        <v>32432</v>
      </c>
      <c r="AM69" s="14">
        <f t="shared" si="93"/>
        <v>31564</v>
      </c>
      <c r="AN69" s="14">
        <f t="shared" si="94"/>
        <v>31564</v>
      </c>
      <c r="AO69" s="15">
        <f t="shared" si="95"/>
        <v>0.33265745786338868</v>
      </c>
      <c r="AP69" s="14">
        <f t="shared" si="96"/>
        <v>0</v>
      </c>
      <c r="AQ69" s="14">
        <f t="shared" si="97"/>
        <v>10532</v>
      </c>
      <c r="AR69" s="14">
        <f t="shared" si="98"/>
        <v>31</v>
      </c>
      <c r="AS69" s="16">
        <f t="shared" si="99"/>
        <v>2</v>
      </c>
      <c r="AT69" s="16">
        <f t="shared" si="100"/>
        <v>16</v>
      </c>
      <c r="AU69" s="15">
        <f t="shared" si="101"/>
        <v>9.6066666666666661E-3</v>
      </c>
      <c r="AV69" s="14">
        <f t="shared" si="102"/>
        <v>76</v>
      </c>
      <c r="AW69" s="14">
        <f t="shared" si="103"/>
        <v>2398864</v>
      </c>
      <c r="AX69" s="14">
        <f t="shared" si="104"/>
        <v>0</v>
      </c>
      <c r="AY69" s="16">
        <f t="shared" si="105"/>
        <v>63000</v>
      </c>
      <c r="AZ69" s="14">
        <f t="shared" si="106"/>
        <v>63000</v>
      </c>
    </row>
    <row r="70" spans="1:52">
      <c r="A70" s="2">
        <v>10</v>
      </c>
      <c r="B70" s="16" t="s">
        <v>37</v>
      </c>
      <c r="C70" s="16">
        <v>42</v>
      </c>
      <c r="D70" s="18" t="s">
        <v>115</v>
      </c>
      <c r="E70" s="12" t="s">
        <v>32</v>
      </c>
      <c r="F70" s="7">
        <v>100</v>
      </c>
      <c r="G70" s="7">
        <f t="shared" si="70"/>
        <v>0.01</v>
      </c>
      <c r="H70" s="7">
        <v>720</v>
      </c>
      <c r="I70" s="7">
        <v>576</v>
      </c>
      <c r="J70" s="7">
        <f>O70</f>
        <v>49</v>
      </c>
      <c r="K70" s="7">
        <f t="shared" ref="K70" si="205">I70*2+J70</f>
        <v>1201</v>
      </c>
      <c r="L70" s="7">
        <f t="shared" ref="L70" si="206">H70*K70</f>
        <v>864720</v>
      </c>
      <c r="M70" s="16">
        <f t="shared" ref="M70" si="207">N70-H70</f>
        <v>144</v>
      </c>
      <c r="N70" s="16">
        <v>864</v>
      </c>
      <c r="O70" s="2">
        <v>49</v>
      </c>
      <c r="P70" s="16">
        <f t="shared" si="109"/>
        <v>1250</v>
      </c>
      <c r="Q70" s="16">
        <f t="shared" ref="Q70" si="208">N70*P70</f>
        <v>1080000</v>
      </c>
      <c r="R70" s="13">
        <f t="shared" ref="R70" si="209">H70/N70</f>
        <v>0.83333333333333337</v>
      </c>
      <c r="S70" s="13">
        <f t="shared" ref="S70" si="210">K70/P70</f>
        <v>0.96079999999999999</v>
      </c>
      <c r="T70" s="15">
        <f t="shared" ref="T70" si="211">G70/Q70</f>
        <v>9.2592592592592591E-9</v>
      </c>
      <c r="U70" s="15">
        <f t="shared" si="77"/>
        <v>108000000</v>
      </c>
      <c r="V70" s="15">
        <f t="shared" ref="V70" si="212">H70*T70</f>
        <v>6.6666666666666666E-6</v>
      </c>
      <c r="W70" s="15">
        <f t="shared" ref="W70" si="213">M70*T70</f>
        <v>1.3333333333333334E-6</v>
      </c>
      <c r="X70" s="15">
        <f t="shared" ref="X70" si="214">N70*T70</f>
        <v>7.9999999999999996E-6</v>
      </c>
      <c r="Y70" s="15">
        <f t="shared" si="117"/>
        <v>9.6080000000000002E-3</v>
      </c>
      <c r="Z70" s="15">
        <f t="shared" ref="Z70" si="215">O70*X70</f>
        <v>3.9199999999999999E-4</v>
      </c>
      <c r="AA70" s="15">
        <f t="shared" ref="AA70" si="216">G70/$L$3</f>
        <v>80</v>
      </c>
      <c r="AB70" s="15">
        <f t="shared" si="83"/>
        <v>79</v>
      </c>
      <c r="AC70" s="16">
        <f t="shared" si="84"/>
        <v>10946</v>
      </c>
      <c r="AD70" s="13">
        <f t="shared" si="85"/>
        <v>32838</v>
      </c>
      <c r="AE70" s="14">
        <v>32</v>
      </c>
      <c r="AF70" s="13">
        <f t="shared" ref="AF70" si="217">AE70+AD70</f>
        <v>32870</v>
      </c>
      <c r="AG70" s="14">
        <f t="shared" si="87"/>
        <v>32902</v>
      </c>
      <c r="AH70" s="15">
        <f t="shared" ref="AH70" si="218">K70/AA70</f>
        <v>15.012499999999999</v>
      </c>
      <c r="AI70" s="14">
        <f t="shared" si="89"/>
        <v>16</v>
      </c>
      <c r="AJ70" s="14">
        <f t="shared" si="90"/>
        <v>16</v>
      </c>
      <c r="AK70" s="14">
        <f t="shared" ref="AK70" si="219">AJ70*H70*$N$3</f>
        <v>34560</v>
      </c>
      <c r="AL70" s="14">
        <f t="shared" si="92"/>
        <v>34592</v>
      </c>
      <c r="AM70" s="14">
        <f t="shared" ref="AM70" si="220">IF($AM$3,AK70,AG70)</f>
        <v>32902</v>
      </c>
      <c r="AN70" s="14">
        <f t="shared" si="94"/>
        <v>32902</v>
      </c>
      <c r="AO70" s="15">
        <f t="shared" ref="AO70" si="221">AC70/AM70</f>
        <v>0.33268494316454927</v>
      </c>
      <c r="AP70" s="14">
        <f t="shared" si="96"/>
        <v>0</v>
      </c>
      <c r="AQ70" s="14">
        <f t="shared" ref="AQ70" si="222">AC70-(AP70*AM70)+AE70</f>
        <v>10978</v>
      </c>
      <c r="AR70" s="14">
        <f t="shared" si="98"/>
        <v>33</v>
      </c>
      <c r="AS70" s="16">
        <f t="shared" si="99"/>
        <v>3</v>
      </c>
      <c r="AT70" s="16">
        <f t="shared" ref="AT70" si="223">CEILING(AR70/AS70, 1)</f>
        <v>11</v>
      </c>
      <c r="AU70" s="15">
        <f t="shared" ref="AU70" si="224">Y70-W70</f>
        <v>9.6066666666666661E-3</v>
      </c>
      <c r="AV70" s="14">
        <f t="shared" si="102"/>
        <v>76</v>
      </c>
      <c r="AW70" s="14">
        <f t="shared" ref="AW70" si="225">AM70*AV70</f>
        <v>2500552</v>
      </c>
      <c r="AX70" s="14">
        <f t="shared" ref="AX70" si="226">IF(AC70-AW70&gt;=0,AC70-AW70,0)</f>
        <v>0</v>
      </c>
      <c r="AY70" s="16">
        <f t="shared" ref="AY70" si="227">CEILING(2*AD70/$N$3,1)*$N$3</f>
        <v>65676</v>
      </c>
      <c r="AZ70" s="14">
        <f t="shared" ref="AZ70" si="228">AX70+AY70</f>
        <v>65676</v>
      </c>
    </row>
    <row r="71" spans="1:52">
      <c r="A71" s="2">
        <v>11</v>
      </c>
      <c r="B71" s="16" t="s">
        <v>37</v>
      </c>
      <c r="C71" s="16">
        <v>48</v>
      </c>
      <c r="D71" s="18" t="s">
        <v>46</v>
      </c>
      <c r="E71" s="12" t="s">
        <v>32</v>
      </c>
      <c r="F71" s="7">
        <v>120</v>
      </c>
      <c r="G71" s="7">
        <f t="shared" si="70"/>
        <v>8.3333333333333332E-3</v>
      </c>
      <c r="H71" s="7">
        <v>720</v>
      </c>
      <c r="I71" s="7">
        <v>480</v>
      </c>
      <c r="J71" s="7">
        <v>0</v>
      </c>
      <c r="K71" s="7">
        <f t="shared" si="132"/>
        <v>960</v>
      </c>
      <c r="L71" s="7">
        <f t="shared" si="71"/>
        <v>691200</v>
      </c>
      <c r="M71" s="16">
        <f t="shared" si="72"/>
        <v>138</v>
      </c>
      <c r="N71" s="16">
        <v>858</v>
      </c>
      <c r="O71" s="2">
        <v>45</v>
      </c>
      <c r="P71" s="16">
        <f t="shared" si="109"/>
        <v>1050</v>
      </c>
      <c r="Q71" s="16">
        <f t="shared" si="73"/>
        <v>900900</v>
      </c>
      <c r="R71" s="13">
        <f t="shared" si="74"/>
        <v>0.83916083916083917</v>
      </c>
      <c r="S71" s="13">
        <f t="shared" si="75"/>
        <v>0.91428571428571426</v>
      </c>
      <c r="T71" s="15">
        <f t="shared" si="76"/>
        <v>9.2500092500092501E-9</v>
      </c>
      <c r="U71" s="15">
        <f t="shared" si="77"/>
        <v>108108000</v>
      </c>
      <c r="V71" s="15">
        <f t="shared" si="78"/>
        <v>6.66000666000666E-6</v>
      </c>
      <c r="W71" s="15">
        <f t="shared" si="79"/>
        <v>1.2765012765012766E-6</v>
      </c>
      <c r="X71" s="15">
        <f t="shared" si="80"/>
        <v>7.9365079365079362E-6</v>
      </c>
      <c r="Y71" s="15">
        <f t="shared" si="117"/>
        <v>7.9761904761904753E-3</v>
      </c>
      <c r="Z71" s="15">
        <f t="shared" si="81"/>
        <v>3.5714285714285714E-4</v>
      </c>
      <c r="AA71" s="15">
        <f t="shared" si="82"/>
        <v>66.666666666666671</v>
      </c>
      <c r="AB71" s="15">
        <f t="shared" si="83"/>
        <v>65</v>
      </c>
      <c r="AC71" s="16">
        <f t="shared" si="84"/>
        <v>10634</v>
      </c>
      <c r="AD71" s="13">
        <f t="shared" si="85"/>
        <v>31902</v>
      </c>
      <c r="AE71" s="14">
        <v>32</v>
      </c>
      <c r="AF71" s="13">
        <f t="shared" si="86"/>
        <v>31934</v>
      </c>
      <c r="AG71" s="14">
        <f t="shared" si="87"/>
        <v>31966</v>
      </c>
      <c r="AH71" s="15">
        <f t="shared" si="88"/>
        <v>14.399999999999999</v>
      </c>
      <c r="AI71" s="14">
        <f t="shared" si="89"/>
        <v>15</v>
      </c>
      <c r="AJ71" s="14">
        <f t="shared" si="90"/>
        <v>15</v>
      </c>
      <c r="AK71" s="14">
        <f t="shared" si="91"/>
        <v>32400</v>
      </c>
      <c r="AL71" s="14">
        <f t="shared" si="92"/>
        <v>32432</v>
      </c>
      <c r="AM71" s="14">
        <f t="shared" si="93"/>
        <v>31966</v>
      </c>
      <c r="AN71" s="14">
        <f t="shared" si="94"/>
        <v>31966</v>
      </c>
      <c r="AO71" s="15">
        <f t="shared" si="95"/>
        <v>0.33266595757992867</v>
      </c>
      <c r="AP71" s="14">
        <f t="shared" si="96"/>
        <v>0</v>
      </c>
      <c r="AQ71" s="14">
        <f t="shared" si="97"/>
        <v>10666</v>
      </c>
      <c r="AR71" s="14">
        <f t="shared" si="98"/>
        <v>32</v>
      </c>
      <c r="AS71" s="16">
        <f t="shared" si="99"/>
        <v>2</v>
      </c>
      <c r="AT71" s="16">
        <f t="shared" si="100"/>
        <v>16</v>
      </c>
      <c r="AU71" s="15">
        <f t="shared" si="101"/>
        <v>7.9749139749139743E-3</v>
      </c>
      <c r="AV71" s="14">
        <f t="shared" si="102"/>
        <v>63</v>
      </c>
      <c r="AW71" s="14">
        <f t="shared" si="103"/>
        <v>2013858</v>
      </c>
      <c r="AX71" s="14">
        <f t="shared" si="104"/>
        <v>0</v>
      </c>
      <c r="AY71" s="16">
        <f t="shared" si="105"/>
        <v>63804</v>
      </c>
      <c r="AZ71" s="14">
        <f t="shared" si="106"/>
        <v>63804</v>
      </c>
    </row>
    <row r="72" spans="1:52">
      <c r="A72" s="2">
        <v>12</v>
      </c>
      <c r="B72" s="16" t="s">
        <v>37</v>
      </c>
      <c r="C72" s="16">
        <v>48</v>
      </c>
      <c r="D72" s="18" t="s">
        <v>116</v>
      </c>
      <c r="E72" s="12" t="s">
        <v>32</v>
      </c>
      <c r="F72" s="7">
        <v>120</v>
      </c>
      <c r="G72" s="7">
        <f t="shared" si="70"/>
        <v>8.3333333333333332E-3</v>
      </c>
      <c r="H72" s="7">
        <v>720</v>
      </c>
      <c r="I72" s="7">
        <v>480</v>
      </c>
      <c r="J72" s="7">
        <f>O72</f>
        <v>45</v>
      </c>
      <c r="K72" s="7">
        <f t="shared" ref="K72" si="229">I72*2+J72</f>
        <v>1005</v>
      </c>
      <c r="L72" s="7">
        <f t="shared" ref="L72" si="230">H72*K72</f>
        <v>723600</v>
      </c>
      <c r="M72" s="16">
        <f t="shared" ref="M72" si="231">N72-H72</f>
        <v>138</v>
      </c>
      <c r="N72" s="16">
        <v>858</v>
      </c>
      <c r="O72" s="2">
        <v>45</v>
      </c>
      <c r="P72" s="16">
        <f t="shared" si="109"/>
        <v>1050</v>
      </c>
      <c r="Q72" s="16">
        <f t="shared" ref="Q72" si="232">N72*P72</f>
        <v>900900</v>
      </c>
      <c r="R72" s="13">
        <f t="shared" ref="R72" si="233">H72/N72</f>
        <v>0.83916083916083917</v>
      </c>
      <c r="S72" s="13">
        <f t="shared" ref="S72" si="234">K72/P72</f>
        <v>0.95714285714285718</v>
      </c>
      <c r="T72" s="15">
        <f t="shared" ref="T72" si="235">G72/Q72</f>
        <v>9.2500092500092501E-9</v>
      </c>
      <c r="U72" s="15">
        <f t="shared" si="77"/>
        <v>108108000</v>
      </c>
      <c r="V72" s="15">
        <f t="shared" ref="V72" si="236">H72*T72</f>
        <v>6.66000666000666E-6</v>
      </c>
      <c r="W72" s="15">
        <f t="shared" ref="W72" si="237">M72*T72</f>
        <v>1.2765012765012766E-6</v>
      </c>
      <c r="X72" s="15">
        <f t="shared" ref="X72" si="238">N72*T72</f>
        <v>7.9365079365079362E-6</v>
      </c>
      <c r="Y72" s="15">
        <f t="shared" si="117"/>
        <v>7.9761904761904753E-3</v>
      </c>
      <c r="Z72" s="15">
        <f t="shared" ref="Z72" si="239">O72*X72</f>
        <v>3.5714285714285714E-4</v>
      </c>
      <c r="AA72" s="15">
        <f t="shared" ref="AA72" si="240">G72/$L$3</f>
        <v>66.666666666666671</v>
      </c>
      <c r="AB72" s="15">
        <f t="shared" si="83"/>
        <v>65</v>
      </c>
      <c r="AC72" s="16">
        <f t="shared" si="84"/>
        <v>11133</v>
      </c>
      <c r="AD72" s="13">
        <f t="shared" si="85"/>
        <v>33399</v>
      </c>
      <c r="AE72" s="14">
        <v>32</v>
      </c>
      <c r="AF72" s="13">
        <f t="shared" ref="AF72" si="241">AE72+AD72</f>
        <v>33431</v>
      </c>
      <c r="AG72" s="14">
        <f t="shared" si="87"/>
        <v>33463</v>
      </c>
      <c r="AH72" s="15">
        <f t="shared" ref="AH72" si="242">K72/AA72</f>
        <v>15.074999999999999</v>
      </c>
      <c r="AI72" s="14">
        <f t="shared" si="89"/>
        <v>16</v>
      </c>
      <c r="AJ72" s="14">
        <f t="shared" si="90"/>
        <v>16</v>
      </c>
      <c r="AK72" s="14">
        <f t="shared" ref="AK72" si="243">AJ72*H72*$N$3</f>
        <v>34560</v>
      </c>
      <c r="AL72" s="14">
        <f t="shared" si="92"/>
        <v>34592</v>
      </c>
      <c r="AM72" s="14">
        <f t="shared" ref="AM72" si="244">IF($AM$3,AK72,AG72)</f>
        <v>33463</v>
      </c>
      <c r="AN72" s="14">
        <f t="shared" si="94"/>
        <v>33463</v>
      </c>
      <c r="AO72" s="15">
        <f t="shared" ref="AO72" si="245">AC72/AM72</f>
        <v>0.33269581328631626</v>
      </c>
      <c r="AP72" s="14">
        <f t="shared" si="96"/>
        <v>0</v>
      </c>
      <c r="AQ72" s="14">
        <f t="shared" ref="AQ72" si="246">AC72-(AP72*AM72)+AE72</f>
        <v>11165</v>
      </c>
      <c r="AR72" s="14">
        <f t="shared" si="98"/>
        <v>33</v>
      </c>
      <c r="AS72" s="16">
        <f t="shared" si="99"/>
        <v>3</v>
      </c>
      <c r="AT72" s="16">
        <f t="shared" ref="AT72" si="247">CEILING(AR72/AS72, 1)</f>
        <v>11</v>
      </c>
      <c r="AU72" s="15">
        <f t="shared" ref="AU72" si="248">Y72-W72</f>
        <v>7.9749139749139743E-3</v>
      </c>
      <c r="AV72" s="14">
        <f t="shared" si="102"/>
        <v>63</v>
      </c>
      <c r="AW72" s="14">
        <f t="shared" ref="AW72" si="249">AM72*AV72</f>
        <v>2108169</v>
      </c>
      <c r="AX72" s="14">
        <f t="shared" ref="AX72" si="250">IF(AC72-AW72&gt;=0,AC72-AW72,0)</f>
        <v>0</v>
      </c>
      <c r="AY72" s="16">
        <f t="shared" ref="AY72" si="251">CEILING(2*AD72/$N$3,1)*$N$3</f>
        <v>66798</v>
      </c>
      <c r="AZ72" s="14">
        <f t="shared" ref="AZ72" si="252">AX72+AY72</f>
        <v>66798</v>
      </c>
    </row>
    <row r="73" spans="1:52">
      <c r="A73" s="2">
        <v>13</v>
      </c>
      <c r="B73" s="16" t="s">
        <v>37</v>
      </c>
      <c r="C73" s="16">
        <v>52</v>
      </c>
      <c r="D73" s="18" t="s">
        <v>47</v>
      </c>
      <c r="E73" s="12" t="s">
        <v>32</v>
      </c>
      <c r="F73" s="7">
        <v>200</v>
      </c>
      <c r="G73" s="7">
        <f t="shared" si="70"/>
        <v>5.0000000000000001E-3</v>
      </c>
      <c r="H73" s="7">
        <v>720</v>
      </c>
      <c r="I73" s="7">
        <v>576</v>
      </c>
      <c r="J73" s="7">
        <v>0</v>
      </c>
      <c r="K73" s="7">
        <f t="shared" si="132"/>
        <v>1152</v>
      </c>
      <c r="L73" s="7">
        <f t="shared" si="71"/>
        <v>829440</v>
      </c>
      <c r="M73" s="16">
        <f t="shared" si="72"/>
        <v>144</v>
      </c>
      <c r="N73" s="16">
        <v>864</v>
      </c>
      <c r="O73" s="2">
        <v>49</v>
      </c>
      <c r="P73" s="16">
        <f t="shared" si="109"/>
        <v>1250</v>
      </c>
      <c r="Q73" s="16">
        <f t="shared" si="73"/>
        <v>1080000</v>
      </c>
      <c r="R73" s="13">
        <f t="shared" si="74"/>
        <v>0.83333333333333337</v>
      </c>
      <c r="S73" s="13">
        <f t="shared" si="75"/>
        <v>0.92159999999999997</v>
      </c>
      <c r="T73" s="15">
        <f t="shared" si="76"/>
        <v>4.6296296296296295E-9</v>
      </c>
      <c r="U73" s="15">
        <f t="shared" si="77"/>
        <v>216000000</v>
      </c>
      <c r="V73" s="15">
        <f t="shared" si="78"/>
        <v>3.3333333333333333E-6</v>
      </c>
      <c r="W73" s="15">
        <f t="shared" si="79"/>
        <v>6.6666666666666671E-7</v>
      </c>
      <c r="X73" s="15">
        <f t="shared" si="80"/>
        <v>3.9999999999999998E-6</v>
      </c>
      <c r="Y73" s="15">
        <f t="shared" si="117"/>
        <v>4.8040000000000001E-3</v>
      </c>
      <c r="Z73" s="15">
        <f t="shared" si="81"/>
        <v>1.9599999999999999E-4</v>
      </c>
      <c r="AA73" s="15">
        <f t="shared" si="82"/>
        <v>40</v>
      </c>
      <c r="AB73" s="15">
        <f t="shared" si="83"/>
        <v>39</v>
      </c>
      <c r="AC73" s="16">
        <f t="shared" si="84"/>
        <v>21268</v>
      </c>
      <c r="AD73" s="13">
        <f t="shared" si="85"/>
        <v>63804</v>
      </c>
      <c r="AE73" s="14">
        <v>32</v>
      </c>
      <c r="AF73" s="13">
        <f t="shared" si="86"/>
        <v>63836</v>
      </c>
      <c r="AG73" s="14">
        <f t="shared" si="87"/>
        <v>63868</v>
      </c>
      <c r="AH73" s="15">
        <f t="shared" si="88"/>
        <v>28.8</v>
      </c>
      <c r="AI73" s="14">
        <f t="shared" si="89"/>
        <v>29</v>
      </c>
      <c r="AJ73" s="14">
        <f t="shared" si="90"/>
        <v>29</v>
      </c>
      <c r="AK73" s="14">
        <f t="shared" si="91"/>
        <v>62640</v>
      </c>
      <c r="AL73" s="14">
        <f t="shared" si="92"/>
        <v>62672</v>
      </c>
      <c r="AM73" s="14">
        <f t="shared" si="93"/>
        <v>63868</v>
      </c>
      <c r="AN73" s="14">
        <f t="shared" si="94"/>
        <v>63868</v>
      </c>
      <c r="AO73" s="15">
        <f t="shared" si="95"/>
        <v>0.33299931107910063</v>
      </c>
      <c r="AP73" s="14">
        <f t="shared" si="96"/>
        <v>0</v>
      </c>
      <c r="AQ73" s="14">
        <f t="shared" si="97"/>
        <v>21300</v>
      </c>
      <c r="AR73" s="14">
        <f t="shared" si="98"/>
        <v>63</v>
      </c>
      <c r="AS73" s="16">
        <f t="shared" si="99"/>
        <v>4</v>
      </c>
      <c r="AT73" s="16">
        <f t="shared" si="100"/>
        <v>16</v>
      </c>
      <c r="AU73" s="15">
        <f t="shared" si="101"/>
        <v>4.8033333333333331E-3</v>
      </c>
      <c r="AV73" s="14">
        <f t="shared" si="102"/>
        <v>38</v>
      </c>
      <c r="AW73" s="14">
        <f t="shared" si="103"/>
        <v>2426984</v>
      </c>
      <c r="AX73" s="14">
        <f t="shared" si="104"/>
        <v>0</v>
      </c>
      <c r="AY73" s="16">
        <f t="shared" si="105"/>
        <v>127608</v>
      </c>
      <c r="AZ73" s="14">
        <f t="shared" si="106"/>
        <v>127608</v>
      </c>
    </row>
    <row r="74" spans="1:52">
      <c r="A74" s="2">
        <v>14</v>
      </c>
      <c r="B74" s="16" t="s">
        <v>37</v>
      </c>
      <c r="C74" s="16">
        <v>52</v>
      </c>
      <c r="D74" s="18" t="s">
        <v>117</v>
      </c>
      <c r="E74" s="12" t="s">
        <v>32</v>
      </c>
      <c r="F74" s="7">
        <v>200</v>
      </c>
      <c r="G74" s="7">
        <f t="shared" si="70"/>
        <v>5.0000000000000001E-3</v>
      </c>
      <c r="H74" s="7">
        <v>720</v>
      </c>
      <c r="I74" s="7">
        <v>576</v>
      </c>
      <c r="J74" s="7">
        <f>O74</f>
        <v>49</v>
      </c>
      <c r="K74" s="7">
        <f t="shared" ref="K74" si="253">I74*2+J74</f>
        <v>1201</v>
      </c>
      <c r="L74" s="7">
        <f t="shared" ref="L74" si="254">H74*K74</f>
        <v>864720</v>
      </c>
      <c r="M74" s="16">
        <f t="shared" ref="M74" si="255">N74-H74</f>
        <v>144</v>
      </c>
      <c r="N74" s="16">
        <v>864</v>
      </c>
      <c r="O74" s="2">
        <v>49</v>
      </c>
      <c r="P74" s="16">
        <f t="shared" si="109"/>
        <v>1250</v>
      </c>
      <c r="Q74" s="16">
        <f t="shared" ref="Q74" si="256">N74*P74</f>
        <v>1080000</v>
      </c>
      <c r="R74" s="13">
        <f t="shared" ref="R74" si="257">H74/N74</f>
        <v>0.83333333333333337</v>
      </c>
      <c r="S74" s="13">
        <f t="shared" ref="S74" si="258">K74/P74</f>
        <v>0.96079999999999999</v>
      </c>
      <c r="T74" s="15">
        <f t="shared" ref="T74" si="259">G74/Q74</f>
        <v>4.6296296296296295E-9</v>
      </c>
      <c r="U74" s="15">
        <f t="shared" si="77"/>
        <v>216000000</v>
      </c>
      <c r="V74" s="15">
        <f t="shared" ref="V74" si="260">H74*T74</f>
        <v>3.3333333333333333E-6</v>
      </c>
      <c r="W74" s="15">
        <f t="shared" ref="W74" si="261">M74*T74</f>
        <v>6.6666666666666671E-7</v>
      </c>
      <c r="X74" s="15">
        <f t="shared" ref="X74" si="262">N74*T74</f>
        <v>3.9999999999999998E-6</v>
      </c>
      <c r="Y74" s="15">
        <f t="shared" si="117"/>
        <v>4.8040000000000001E-3</v>
      </c>
      <c r="Z74" s="15">
        <f t="shared" ref="Z74" si="263">O74*X74</f>
        <v>1.9599999999999999E-4</v>
      </c>
      <c r="AA74" s="15">
        <f t="shared" ref="AA74" si="264">G74/$L$3</f>
        <v>40</v>
      </c>
      <c r="AB74" s="15">
        <f t="shared" si="83"/>
        <v>39</v>
      </c>
      <c r="AC74" s="16">
        <f t="shared" si="84"/>
        <v>22173</v>
      </c>
      <c r="AD74" s="13">
        <f t="shared" si="85"/>
        <v>66519</v>
      </c>
      <c r="AE74" s="14">
        <v>32</v>
      </c>
      <c r="AF74" s="13">
        <f t="shared" ref="AF74" si="265">AE74+AD74</f>
        <v>66551</v>
      </c>
      <c r="AG74" s="14">
        <f t="shared" si="87"/>
        <v>66583</v>
      </c>
      <c r="AH74" s="15">
        <f t="shared" ref="AH74" si="266">K74/AA74</f>
        <v>30.024999999999999</v>
      </c>
      <c r="AI74" s="14">
        <f t="shared" si="89"/>
        <v>31</v>
      </c>
      <c r="AJ74" s="14">
        <f t="shared" si="90"/>
        <v>31</v>
      </c>
      <c r="AK74" s="14">
        <f t="shared" ref="AK74" si="267">AJ74*H74*$N$3</f>
        <v>66960</v>
      </c>
      <c r="AL74" s="14">
        <f t="shared" si="92"/>
        <v>66992</v>
      </c>
      <c r="AM74" s="14">
        <f t="shared" ref="AM74" si="268">IF($AM$3,AK74,AG74)</f>
        <v>66583</v>
      </c>
      <c r="AN74" s="14">
        <f t="shared" si="94"/>
        <v>66583</v>
      </c>
      <c r="AO74" s="15">
        <f t="shared" ref="AO74" si="269">AC74/AM74</f>
        <v>0.33301293122869202</v>
      </c>
      <c r="AP74" s="14">
        <f t="shared" si="96"/>
        <v>0</v>
      </c>
      <c r="AQ74" s="14">
        <f t="shared" ref="AQ74" si="270">AC74-(AP74*AM74)+AE74</f>
        <v>22205</v>
      </c>
      <c r="AR74" s="14">
        <f t="shared" si="98"/>
        <v>66</v>
      </c>
      <c r="AS74" s="16">
        <f t="shared" si="99"/>
        <v>5</v>
      </c>
      <c r="AT74" s="16">
        <f t="shared" ref="AT74" si="271">CEILING(AR74/AS74, 1)</f>
        <v>14</v>
      </c>
      <c r="AU74" s="15">
        <f t="shared" ref="AU74" si="272">Y74-W74</f>
        <v>4.8033333333333331E-3</v>
      </c>
      <c r="AV74" s="14">
        <f t="shared" si="102"/>
        <v>38</v>
      </c>
      <c r="AW74" s="14">
        <f t="shared" ref="AW74" si="273">AM74*AV74</f>
        <v>2530154</v>
      </c>
      <c r="AX74" s="14">
        <f t="shared" ref="AX74" si="274">IF(AC74-AW74&gt;=0,AC74-AW74,0)</f>
        <v>0</v>
      </c>
      <c r="AY74" s="16">
        <f t="shared" ref="AY74" si="275">CEILING(2*AD74/$N$3,1)*$N$3</f>
        <v>133038</v>
      </c>
      <c r="AZ74" s="14">
        <f t="shared" ref="AZ74" si="276">AX74+AY74</f>
        <v>133038</v>
      </c>
    </row>
    <row r="75" spans="1:52">
      <c r="A75" s="2">
        <v>15</v>
      </c>
      <c r="B75" s="16" t="s">
        <v>37</v>
      </c>
      <c r="C75" s="16">
        <v>56</v>
      </c>
      <c r="D75" s="18" t="s">
        <v>48</v>
      </c>
      <c r="E75" s="12" t="s">
        <v>32</v>
      </c>
      <c r="F75" s="7">
        <v>240</v>
      </c>
      <c r="G75" s="7">
        <f t="shared" si="70"/>
        <v>4.1666666666666666E-3</v>
      </c>
      <c r="H75" s="7">
        <v>720</v>
      </c>
      <c r="I75" s="7">
        <v>480</v>
      </c>
      <c r="J75" s="7">
        <v>0</v>
      </c>
      <c r="K75" s="7">
        <f t="shared" si="132"/>
        <v>960</v>
      </c>
      <c r="L75" s="7">
        <f t="shared" si="71"/>
        <v>691200</v>
      </c>
      <c r="M75" s="16">
        <f t="shared" si="72"/>
        <v>138</v>
      </c>
      <c r="N75" s="16">
        <v>858</v>
      </c>
      <c r="O75" s="2">
        <v>45</v>
      </c>
      <c r="P75" s="16">
        <f t="shared" si="109"/>
        <v>1050</v>
      </c>
      <c r="Q75" s="16">
        <f t="shared" si="73"/>
        <v>900900</v>
      </c>
      <c r="R75" s="13">
        <f t="shared" si="74"/>
        <v>0.83916083916083917</v>
      </c>
      <c r="S75" s="13">
        <f t="shared" si="75"/>
        <v>0.91428571428571426</v>
      </c>
      <c r="T75" s="15">
        <f t="shared" si="76"/>
        <v>4.6250046250046251E-9</v>
      </c>
      <c r="U75" s="15">
        <f t="shared" si="77"/>
        <v>216216000</v>
      </c>
      <c r="V75" s="15">
        <f t="shared" si="78"/>
        <v>3.33000333000333E-6</v>
      </c>
      <c r="W75" s="15">
        <f t="shared" si="79"/>
        <v>6.3825063825063829E-7</v>
      </c>
      <c r="X75" s="15">
        <f t="shared" si="80"/>
        <v>3.9682539682539681E-6</v>
      </c>
      <c r="Y75" s="15">
        <f t="shared" si="117"/>
        <v>3.9880952380952376E-3</v>
      </c>
      <c r="Z75" s="15">
        <f t="shared" si="81"/>
        <v>1.7857142857142857E-4</v>
      </c>
      <c r="AA75" s="15">
        <f t="shared" si="82"/>
        <v>33.333333333333336</v>
      </c>
      <c r="AB75" s="15">
        <f t="shared" si="83"/>
        <v>32</v>
      </c>
      <c r="AC75" s="16">
        <f t="shared" si="84"/>
        <v>21600</v>
      </c>
      <c r="AD75" s="13">
        <f t="shared" si="85"/>
        <v>64800</v>
      </c>
      <c r="AE75" s="14">
        <v>33</v>
      </c>
      <c r="AF75" s="13">
        <f t="shared" si="86"/>
        <v>64833</v>
      </c>
      <c r="AG75" s="14">
        <f t="shared" si="87"/>
        <v>64866</v>
      </c>
      <c r="AH75" s="15">
        <f t="shared" si="88"/>
        <v>28.799999999999997</v>
      </c>
      <c r="AI75" s="14">
        <f t="shared" si="89"/>
        <v>29</v>
      </c>
      <c r="AJ75" s="14">
        <f t="shared" si="90"/>
        <v>29</v>
      </c>
      <c r="AK75" s="14">
        <f t="shared" si="91"/>
        <v>62640</v>
      </c>
      <c r="AL75" s="14">
        <f t="shared" si="92"/>
        <v>62673</v>
      </c>
      <c r="AM75" s="14">
        <f t="shared" si="93"/>
        <v>64866</v>
      </c>
      <c r="AN75" s="14">
        <f t="shared" si="94"/>
        <v>64866</v>
      </c>
      <c r="AO75" s="15">
        <f t="shared" si="95"/>
        <v>0.33299417260197944</v>
      </c>
      <c r="AP75" s="14">
        <f t="shared" si="96"/>
        <v>0</v>
      </c>
      <c r="AQ75" s="14">
        <f t="shared" si="97"/>
        <v>21633</v>
      </c>
      <c r="AR75" s="14">
        <f t="shared" si="98"/>
        <v>64</v>
      </c>
      <c r="AS75" s="16">
        <f t="shared" si="99"/>
        <v>4</v>
      </c>
      <c r="AT75" s="16">
        <f t="shared" si="100"/>
        <v>16</v>
      </c>
      <c r="AU75" s="15">
        <f t="shared" si="101"/>
        <v>3.9874569874569872E-3</v>
      </c>
      <c r="AV75" s="14">
        <f t="shared" si="102"/>
        <v>31</v>
      </c>
      <c r="AW75" s="14">
        <f t="shared" si="103"/>
        <v>2010846</v>
      </c>
      <c r="AX75" s="14">
        <f t="shared" si="104"/>
        <v>0</v>
      </c>
      <c r="AY75" s="16">
        <f t="shared" si="105"/>
        <v>129600</v>
      </c>
      <c r="AZ75" s="14">
        <f t="shared" si="106"/>
        <v>129600</v>
      </c>
    </row>
    <row r="76" spans="1:52">
      <c r="A76" s="2">
        <v>16</v>
      </c>
      <c r="B76" s="16" t="s">
        <v>37</v>
      </c>
      <c r="C76" s="16">
        <v>56</v>
      </c>
      <c r="D76" s="18" t="s">
        <v>118</v>
      </c>
      <c r="E76" s="12" t="s">
        <v>32</v>
      </c>
      <c r="F76" s="7">
        <v>240</v>
      </c>
      <c r="G76" s="7">
        <f t="shared" si="70"/>
        <v>4.1666666666666666E-3</v>
      </c>
      <c r="H76" s="7">
        <v>720</v>
      </c>
      <c r="I76" s="7">
        <v>480</v>
      </c>
      <c r="J76" s="7">
        <f>O76</f>
        <v>45</v>
      </c>
      <c r="K76" s="7">
        <f t="shared" ref="K76" si="277">I76*2+J76</f>
        <v>1005</v>
      </c>
      <c r="L76" s="7">
        <f t="shared" ref="L76" si="278">H76*K76</f>
        <v>723600</v>
      </c>
      <c r="M76" s="16">
        <f t="shared" ref="M76" si="279">N76-H76</f>
        <v>138</v>
      </c>
      <c r="N76" s="16">
        <v>858</v>
      </c>
      <c r="O76" s="2">
        <v>45</v>
      </c>
      <c r="P76" s="16">
        <f t="shared" si="109"/>
        <v>1050</v>
      </c>
      <c r="Q76" s="16">
        <f t="shared" ref="Q76" si="280">N76*P76</f>
        <v>900900</v>
      </c>
      <c r="R76" s="13">
        <f t="shared" ref="R76" si="281">H76/N76</f>
        <v>0.83916083916083917</v>
      </c>
      <c r="S76" s="13">
        <f t="shared" ref="S76" si="282">K76/P76</f>
        <v>0.95714285714285718</v>
      </c>
      <c r="T76" s="15">
        <f t="shared" ref="T76" si="283">G76/Q76</f>
        <v>4.6250046250046251E-9</v>
      </c>
      <c r="U76" s="15">
        <f t="shared" si="77"/>
        <v>216216000</v>
      </c>
      <c r="V76" s="15">
        <f t="shared" ref="V76" si="284">H76*T76</f>
        <v>3.33000333000333E-6</v>
      </c>
      <c r="W76" s="15">
        <f t="shared" ref="W76" si="285">M76*T76</f>
        <v>6.3825063825063829E-7</v>
      </c>
      <c r="X76" s="15">
        <f t="shared" ref="X76" si="286">N76*T76</f>
        <v>3.9682539682539681E-6</v>
      </c>
      <c r="Y76" s="15">
        <f t="shared" si="117"/>
        <v>3.9880952380952376E-3</v>
      </c>
      <c r="Z76" s="15">
        <f t="shared" ref="Z76" si="287">O76*X76</f>
        <v>1.7857142857142857E-4</v>
      </c>
      <c r="AA76" s="15">
        <f t="shared" ref="AA76" si="288">G76/$L$3</f>
        <v>33.333333333333336</v>
      </c>
      <c r="AB76" s="15">
        <f t="shared" si="83"/>
        <v>32</v>
      </c>
      <c r="AC76" s="16">
        <f t="shared" si="84"/>
        <v>22613</v>
      </c>
      <c r="AD76" s="13">
        <f t="shared" si="85"/>
        <v>67839</v>
      </c>
      <c r="AE76" s="14">
        <v>33</v>
      </c>
      <c r="AF76" s="13">
        <f t="shared" ref="AF76" si="289">AE76+AD76</f>
        <v>67872</v>
      </c>
      <c r="AG76" s="14">
        <f t="shared" si="87"/>
        <v>67905</v>
      </c>
      <c r="AH76" s="15">
        <f t="shared" ref="AH76" si="290">K76/AA76</f>
        <v>30.15</v>
      </c>
      <c r="AI76" s="14">
        <f t="shared" si="89"/>
        <v>31</v>
      </c>
      <c r="AJ76" s="14">
        <f t="shared" si="90"/>
        <v>31</v>
      </c>
      <c r="AK76" s="14">
        <f t="shared" ref="AK76" si="291">AJ76*H76*$N$3</f>
        <v>66960</v>
      </c>
      <c r="AL76" s="14">
        <f t="shared" si="92"/>
        <v>66993</v>
      </c>
      <c r="AM76" s="14">
        <f t="shared" ref="AM76" si="292">IF($AM$3,AK76,AG76)</f>
        <v>67905</v>
      </c>
      <c r="AN76" s="14">
        <f t="shared" si="94"/>
        <v>67905</v>
      </c>
      <c r="AO76" s="15">
        <f t="shared" ref="AO76" si="293">AC76/AM76</f>
        <v>0.33300935129960973</v>
      </c>
      <c r="AP76" s="14">
        <f t="shared" si="96"/>
        <v>0</v>
      </c>
      <c r="AQ76" s="14">
        <f t="shared" ref="AQ76" si="294">AC76-(AP76*AM76)+AE76</f>
        <v>22646</v>
      </c>
      <c r="AR76" s="14">
        <f t="shared" si="98"/>
        <v>67</v>
      </c>
      <c r="AS76" s="16">
        <f t="shared" si="99"/>
        <v>5</v>
      </c>
      <c r="AT76" s="16">
        <f t="shared" ref="AT76" si="295">CEILING(AR76/AS76, 1)</f>
        <v>14</v>
      </c>
      <c r="AU76" s="15">
        <f t="shared" ref="AU76" si="296">Y76-W76</f>
        <v>3.9874569874569872E-3</v>
      </c>
      <c r="AV76" s="14">
        <f t="shared" si="102"/>
        <v>31</v>
      </c>
      <c r="AW76" s="14">
        <f t="shared" ref="AW76" si="297">AM76*AV76</f>
        <v>2105055</v>
      </c>
      <c r="AX76" s="14">
        <f t="shared" ref="AX76" si="298">IF(AC76-AW76&gt;=0,AC76-AW76,0)</f>
        <v>0</v>
      </c>
      <c r="AY76" s="16">
        <f t="shared" ref="AY76" si="299">CEILING(2*AD76/$N$3,1)*$N$3</f>
        <v>135678</v>
      </c>
      <c r="AZ76" s="14">
        <f t="shared" ref="AZ76" si="300">AX76+AY76</f>
        <v>135678</v>
      </c>
    </row>
    <row r="77" spans="1:52">
      <c r="A77" s="2">
        <v>17</v>
      </c>
      <c r="B77" s="16" t="s">
        <v>37</v>
      </c>
      <c r="C77" s="16">
        <v>60</v>
      </c>
      <c r="D77" s="18" t="s">
        <v>49</v>
      </c>
      <c r="E77" s="12" t="s">
        <v>33</v>
      </c>
      <c r="F77" s="7">
        <v>24</v>
      </c>
      <c r="G77" s="7">
        <f t="shared" si="70"/>
        <v>4.1666666666666664E-2</v>
      </c>
      <c r="H77" s="7">
        <v>1280</v>
      </c>
      <c r="I77" s="7">
        <v>720</v>
      </c>
      <c r="J77" s="7">
        <v>0</v>
      </c>
      <c r="K77" s="7">
        <f t="shared" si="132"/>
        <v>1440</v>
      </c>
      <c r="L77" s="7">
        <f t="shared" si="71"/>
        <v>1843200</v>
      </c>
      <c r="M77" s="16">
        <f t="shared" si="72"/>
        <v>2020</v>
      </c>
      <c r="N77" s="16">
        <v>3300</v>
      </c>
      <c r="O77" s="2">
        <v>30</v>
      </c>
      <c r="P77" s="16">
        <f t="shared" si="109"/>
        <v>1500</v>
      </c>
      <c r="Q77" s="16">
        <f t="shared" si="73"/>
        <v>4950000</v>
      </c>
      <c r="R77" s="13">
        <f t="shared" si="74"/>
        <v>0.38787878787878788</v>
      </c>
      <c r="S77" s="13">
        <f t="shared" si="75"/>
        <v>0.96</v>
      </c>
      <c r="T77" s="15">
        <f t="shared" si="76"/>
        <v>8.4175084175084177E-9</v>
      </c>
      <c r="U77" s="15">
        <f t="shared" si="77"/>
        <v>118800000</v>
      </c>
      <c r="V77" s="15">
        <f t="shared" si="78"/>
        <v>1.0774410774410775E-5</v>
      </c>
      <c r="W77" s="15">
        <f t="shared" si="79"/>
        <v>1.7003367003367004E-5</v>
      </c>
      <c r="X77" s="15">
        <f t="shared" si="80"/>
        <v>2.7777777777777779E-5</v>
      </c>
      <c r="Y77" s="15">
        <f t="shared" si="117"/>
        <v>4.0833333333333333E-2</v>
      </c>
      <c r="Z77" s="15">
        <f t="shared" si="81"/>
        <v>8.3333333333333339E-4</v>
      </c>
      <c r="AA77" s="15">
        <f t="shared" si="82"/>
        <v>333.33333333333331</v>
      </c>
      <c r="AB77" s="15">
        <f t="shared" si="83"/>
        <v>332</v>
      </c>
      <c r="AC77" s="16">
        <f t="shared" si="84"/>
        <v>5552</v>
      </c>
      <c r="AD77" s="13">
        <f t="shared" si="85"/>
        <v>16656</v>
      </c>
      <c r="AE77" s="14">
        <v>34</v>
      </c>
      <c r="AF77" s="13">
        <f t="shared" si="86"/>
        <v>16690</v>
      </c>
      <c r="AG77" s="14">
        <f t="shared" si="87"/>
        <v>16724</v>
      </c>
      <c r="AH77" s="15">
        <f t="shared" si="88"/>
        <v>4.32</v>
      </c>
      <c r="AI77" s="14">
        <f t="shared" si="89"/>
        <v>5</v>
      </c>
      <c r="AJ77" s="14">
        <f t="shared" si="90"/>
        <v>5</v>
      </c>
      <c r="AK77" s="14">
        <f t="shared" si="91"/>
        <v>19200</v>
      </c>
      <c r="AL77" s="14">
        <f t="shared" si="92"/>
        <v>19234</v>
      </c>
      <c r="AM77" s="14">
        <f t="shared" si="93"/>
        <v>16724</v>
      </c>
      <c r="AN77" s="14">
        <f t="shared" si="94"/>
        <v>16724</v>
      </c>
      <c r="AO77" s="15">
        <f t="shared" si="95"/>
        <v>0.33197799569480985</v>
      </c>
      <c r="AP77" s="14">
        <f t="shared" si="96"/>
        <v>0</v>
      </c>
      <c r="AQ77" s="14">
        <f t="shared" si="97"/>
        <v>5586</v>
      </c>
      <c r="AR77" s="14">
        <f t="shared" si="98"/>
        <v>17</v>
      </c>
      <c r="AS77" s="16">
        <f t="shared" si="99"/>
        <v>2</v>
      </c>
      <c r="AT77" s="16">
        <f t="shared" si="100"/>
        <v>9</v>
      </c>
      <c r="AU77" s="15">
        <f t="shared" si="101"/>
        <v>4.0816329966329966E-2</v>
      </c>
      <c r="AV77" s="14">
        <f t="shared" si="102"/>
        <v>326</v>
      </c>
      <c r="AW77" s="14">
        <f t="shared" si="103"/>
        <v>5452024</v>
      </c>
      <c r="AX77" s="14">
        <f t="shared" si="104"/>
        <v>0</v>
      </c>
      <c r="AY77" s="16">
        <f t="shared" si="105"/>
        <v>33312</v>
      </c>
      <c r="AZ77" s="14">
        <f t="shared" si="106"/>
        <v>33312</v>
      </c>
    </row>
    <row r="78" spans="1:52">
      <c r="A78" s="2">
        <v>18</v>
      </c>
      <c r="B78" s="16" t="s">
        <v>37</v>
      </c>
      <c r="C78" s="16">
        <v>60</v>
      </c>
      <c r="D78" s="18" t="s">
        <v>97</v>
      </c>
      <c r="E78" s="12" t="s">
        <v>33</v>
      </c>
      <c r="F78" s="7">
        <v>24</v>
      </c>
      <c r="G78" s="7">
        <f>1/F78</f>
        <v>4.1666666666666664E-2</v>
      </c>
      <c r="H78" s="7">
        <v>1280</v>
      </c>
      <c r="I78" s="7">
        <v>720</v>
      </c>
      <c r="J78" s="7">
        <f>O78</f>
        <v>30</v>
      </c>
      <c r="K78" s="7">
        <f>I78*2+J78</f>
        <v>1470</v>
      </c>
      <c r="L78" s="7">
        <f>H78*K78</f>
        <v>1881600</v>
      </c>
      <c r="M78" s="16">
        <f>N78-H78</f>
        <v>2020</v>
      </c>
      <c r="N78" s="16">
        <v>3300</v>
      </c>
      <c r="O78" s="2">
        <v>30</v>
      </c>
      <c r="P78" s="16">
        <f t="shared" si="109"/>
        <v>1500</v>
      </c>
      <c r="Q78" s="16">
        <f>N78*P78</f>
        <v>4950000</v>
      </c>
      <c r="R78" s="13">
        <f>H78/N78</f>
        <v>0.38787878787878788</v>
      </c>
      <c r="S78" s="13">
        <f>K78/P78</f>
        <v>0.98</v>
      </c>
      <c r="T78" s="15">
        <f>G78/Q78</f>
        <v>8.4175084175084177E-9</v>
      </c>
      <c r="U78" s="15">
        <f>1/T78</f>
        <v>118800000</v>
      </c>
      <c r="V78" s="15">
        <f>H78*T78</f>
        <v>1.0774410774410775E-5</v>
      </c>
      <c r="W78" s="15">
        <f>M78*T78</f>
        <v>1.7003367003367004E-5</v>
      </c>
      <c r="X78" s="15">
        <f>N78*T78</f>
        <v>2.7777777777777779E-5</v>
      </c>
      <c r="Y78" s="15">
        <f t="shared" si="117"/>
        <v>4.0833333333333333E-2</v>
      </c>
      <c r="Z78" s="15">
        <f>O78*X78</f>
        <v>8.3333333333333339E-4</v>
      </c>
      <c r="AA78" s="15">
        <f>G78/$L$3</f>
        <v>333.33333333333331</v>
      </c>
      <c r="AB78" s="15">
        <f t="shared" si="83"/>
        <v>332</v>
      </c>
      <c r="AC78" s="16">
        <f t="shared" si="84"/>
        <v>5668</v>
      </c>
      <c r="AD78" s="13">
        <f t="shared" si="85"/>
        <v>17004</v>
      </c>
      <c r="AE78" s="14">
        <v>34</v>
      </c>
      <c r="AF78" s="13">
        <f>AE78+AD78</f>
        <v>17038</v>
      </c>
      <c r="AG78" s="14">
        <f t="shared" si="87"/>
        <v>17072</v>
      </c>
      <c r="AH78" s="15">
        <f>K78/AA78</f>
        <v>4.41</v>
      </c>
      <c r="AI78" s="14">
        <f>CEILING(AH78,1)</f>
        <v>5</v>
      </c>
      <c r="AJ78" s="14">
        <f>AI78+$AJ$3</f>
        <v>5</v>
      </c>
      <c r="AK78" s="14">
        <f>AJ78*H78*$N$3</f>
        <v>19200</v>
      </c>
      <c r="AL78" s="14">
        <f t="shared" si="92"/>
        <v>19234</v>
      </c>
      <c r="AM78" s="14">
        <f>IF($AM$3,AK78,AG78)</f>
        <v>17072</v>
      </c>
      <c r="AN78" s="14">
        <f t="shared" si="94"/>
        <v>17072</v>
      </c>
      <c r="AO78" s="15">
        <f>AC78/AM78</f>
        <v>0.33200562324273664</v>
      </c>
      <c r="AP78" s="14">
        <f>INT(AO78)</f>
        <v>0</v>
      </c>
      <c r="AQ78" s="14">
        <f>AC78-(AP78*AM78)+AE78</f>
        <v>5702</v>
      </c>
      <c r="AR78" s="14">
        <f t="shared" si="98"/>
        <v>17</v>
      </c>
      <c r="AS78" s="16">
        <f>QUOTIENT(AR78-1, 16)+1</f>
        <v>2</v>
      </c>
      <c r="AT78" s="16">
        <f>CEILING(AR78/AS78, 1)</f>
        <v>9</v>
      </c>
      <c r="AU78" s="15">
        <f>Y78-W78</f>
        <v>4.0816329966329966E-2</v>
      </c>
      <c r="AV78" s="14">
        <f>INT(AU78/$L$3)</f>
        <v>326</v>
      </c>
      <c r="AW78" s="14">
        <f>AM78*AV78</f>
        <v>5565472</v>
      </c>
      <c r="AX78" s="14">
        <f>IF(AC78-AW78&gt;=0,AC78-AW78,0)</f>
        <v>0</v>
      </c>
      <c r="AY78" s="16">
        <f>CEILING(2*AD78/$N$3,1)*$N$3</f>
        <v>34008</v>
      </c>
      <c r="AZ78" s="14">
        <f>AX78+AY78</f>
        <v>34008</v>
      </c>
    </row>
    <row r="79" spans="1:52">
      <c r="A79" s="2">
        <v>19</v>
      </c>
      <c r="B79" s="16" t="s">
        <v>37</v>
      </c>
      <c r="C79" s="16">
        <v>61</v>
      </c>
      <c r="D79" s="18" t="s">
        <v>50</v>
      </c>
      <c r="E79" s="12" t="s">
        <v>33</v>
      </c>
      <c r="F79" s="7">
        <v>25</v>
      </c>
      <c r="G79" s="7">
        <f t="shared" si="70"/>
        <v>0.04</v>
      </c>
      <c r="H79" s="7">
        <v>1280</v>
      </c>
      <c r="I79" s="7">
        <v>720</v>
      </c>
      <c r="J79" s="7">
        <v>0</v>
      </c>
      <c r="K79" s="7">
        <f t="shared" si="132"/>
        <v>1440</v>
      </c>
      <c r="L79" s="7">
        <f t="shared" si="71"/>
        <v>1843200</v>
      </c>
      <c r="M79" s="16">
        <f t="shared" si="72"/>
        <v>2680</v>
      </c>
      <c r="N79" s="16">
        <v>3960</v>
      </c>
      <c r="O79" s="2">
        <v>30</v>
      </c>
      <c r="P79" s="16">
        <f t="shared" si="109"/>
        <v>1500</v>
      </c>
      <c r="Q79" s="16">
        <f t="shared" si="73"/>
        <v>5940000</v>
      </c>
      <c r="R79" s="13">
        <f t="shared" si="74"/>
        <v>0.32323232323232326</v>
      </c>
      <c r="S79" s="13">
        <f t="shared" si="75"/>
        <v>0.96</v>
      </c>
      <c r="T79" s="15">
        <f t="shared" si="76"/>
        <v>6.734006734006734E-9</v>
      </c>
      <c r="U79" s="15">
        <f t="shared" si="77"/>
        <v>148500000</v>
      </c>
      <c r="V79" s="15">
        <f t="shared" si="78"/>
        <v>8.6195286195286197E-6</v>
      </c>
      <c r="W79" s="15">
        <f t="shared" si="79"/>
        <v>1.8047138047138047E-5</v>
      </c>
      <c r="X79" s="15">
        <f t="shared" si="80"/>
        <v>2.6666666666666667E-5</v>
      </c>
      <c r="Y79" s="15">
        <f t="shared" si="117"/>
        <v>3.9199999999999999E-2</v>
      </c>
      <c r="Z79" s="15">
        <f t="shared" si="81"/>
        <v>8.0000000000000004E-4</v>
      </c>
      <c r="AA79" s="15">
        <f t="shared" si="82"/>
        <v>320</v>
      </c>
      <c r="AB79" s="15">
        <f t="shared" si="83"/>
        <v>319</v>
      </c>
      <c r="AC79" s="16">
        <f t="shared" si="84"/>
        <v>5779</v>
      </c>
      <c r="AD79" s="13">
        <f t="shared" si="85"/>
        <v>17337</v>
      </c>
      <c r="AE79" s="14">
        <v>35</v>
      </c>
      <c r="AF79" s="13">
        <f t="shared" si="86"/>
        <v>17372</v>
      </c>
      <c r="AG79" s="14">
        <f t="shared" si="87"/>
        <v>17407</v>
      </c>
      <c r="AH79" s="15">
        <f t="shared" si="88"/>
        <v>4.5</v>
      </c>
      <c r="AI79" s="14">
        <f t="shared" si="89"/>
        <v>5</v>
      </c>
      <c r="AJ79" s="14">
        <f t="shared" si="90"/>
        <v>5</v>
      </c>
      <c r="AK79" s="14">
        <f t="shared" si="91"/>
        <v>19200</v>
      </c>
      <c r="AL79" s="14">
        <f t="shared" si="92"/>
        <v>19235</v>
      </c>
      <c r="AM79" s="14">
        <f t="shared" si="93"/>
        <v>17407</v>
      </c>
      <c r="AN79" s="14">
        <f t="shared" si="94"/>
        <v>17407</v>
      </c>
      <c r="AO79" s="15">
        <f t="shared" si="95"/>
        <v>0.33199287642902281</v>
      </c>
      <c r="AP79" s="14">
        <f t="shared" si="96"/>
        <v>0</v>
      </c>
      <c r="AQ79" s="14">
        <f t="shared" si="97"/>
        <v>5814</v>
      </c>
      <c r="AR79" s="14">
        <f t="shared" si="98"/>
        <v>17</v>
      </c>
      <c r="AS79" s="16">
        <f t="shared" si="99"/>
        <v>2</v>
      </c>
      <c r="AT79" s="16">
        <f t="shared" si="100"/>
        <v>9</v>
      </c>
      <c r="AU79" s="15">
        <f t="shared" si="101"/>
        <v>3.9181952861952862E-2</v>
      </c>
      <c r="AV79" s="14">
        <f t="shared" si="102"/>
        <v>313</v>
      </c>
      <c r="AW79" s="14">
        <f t="shared" si="103"/>
        <v>5448391</v>
      </c>
      <c r="AX79" s="14">
        <f t="shared" si="104"/>
        <v>0</v>
      </c>
      <c r="AY79" s="16">
        <f t="shared" si="105"/>
        <v>34674</v>
      </c>
      <c r="AZ79" s="14">
        <f t="shared" si="106"/>
        <v>34674</v>
      </c>
    </row>
    <row r="80" spans="1:52">
      <c r="A80" s="2">
        <v>20</v>
      </c>
      <c r="B80" s="16" t="s">
        <v>37</v>
      </c>
      <c r="C80" s="16">
        <v>61</v>
      </c>
      <c r="D80" s="18" t="s">
        <v>98</v>
      </c>
      <c r="E80" s="12" t="s">
        <v>33</v>
      </c>
      <c r="F80" s="7">
        <v>25</v>
      </c>
      <c r="G80" s="7">
        <f>1/F80</f>
        <v>0.04</v>
      </c>
      <c r="H80" s="7">
        <v>1280</v>
      </c>
      <c r="I80" s="7">
        <v>720</v>
      </c>
      <c r="J80" s="7">
        <f>O80</f>
        <v>30</v>
      </c>
      <c r="K80" s="7">
        <f>I80*2+J80</f>
        <v>1470</v>
      </c>
      <c r="L80" s="7">
        <f>H80*K80</f>
        <v>1881600</v>
      </c>
      <c r="M80" s="16">
        <f>N80-H80</f>
        <v>2680</v>
      </c>
      <c r="N80" s="16">
        <v>3960</v>
      </c>
      <c r="O80" s="2">
        <v>30</v>
      </c>
      <c r="P80" s="16">
        <f t="shared" si="109"/>
        <v>1500</v>
      </c>
      <c r="Q80" s="16">
        <f>N80*P80</f>
        <v>5940000</v>
      </c>
      <c r="R80" s="13">
        <f>H80/N80</f>
        <v>0.32323232323232326</v>
      </c>
      <c r="S80" s="13">
        <f>K80/P80</f>
        <v>0.98</v>
      </c>
      <c r="T80" s="15">
        <f>G80/Q80</f>
        <v>6.734006734006734E-9</v>
      </c>
      <c r="U80" s="15">
        <f>1/T80</f>
        <v>148500000</v>
      </c>
      <c r="V80" s="15">
        <f>H80*T80</f>
        <v>8.6195286195286197E-6</v>
      </c>
      <c r="W80" s="15">
        <f>M80*T80</f>
        <v>1.8047138047138047E-5</v>
      </c>
      <c r="X80" s="15">
        <f>N80*T80</f>
        <v>2.6666666666666667E-5</v>
      </c>
      <c r="Y80" s="15">
        <f t="shared" si="117"/>
        <v>3.9199999999999999E-2</v>
      </c>
      <c r="Z80" s="15">
        <f>O80*X80</f>
        <v>8.0000000000000004E-4</v>
      </c>
      <c r="AA80" s="15">
        <f>G80/$L$3</f>
        <v>320</v>
      </c>
      <c r="AB80" s="15">
        <f t="shared" si="83"/>
        <v>319</v>
      </c>
      <c r="AC80" s="16">
        <f t="shared" si="84"/>
        <v>5899</v>
      </c>
      <c r="AD80" s="13">
        <f t="shared" si="85"/>
        <v>17697</v>
      </c>
      <c r="AE80" s="14">
        <v>35</v>
      </c>
      <c r="AF80" s="13">
        <f>AE80+AD80</f>
        <v>17732</v>
      </c>
      <c r="AG80" s="14">
        <f t="shared" si="87"/>
        <v>17767</v>
      </c>
      <c r="AH80" s="15">
        <f>K80/AA80</f>
        <v>4.59375</v>
      </c>
      <c r="AI80" s="14">
        <f>CEILING(AH80,1)</f>
        <v>5</v>
      </c>
      <c r="AJ80" s="14">
        <f>AI80+$AJ$3</f>
        <v>5</v>
      </c>
      <c r="AK80" s="14">
        <f>AJ80*H80*$N$3</f>
        <v>19200</v>
      </c>
      <c r="AL80" s="14">
        <f t="shared" si="92"/>
        <v>19235</v>
      </c>
      <c r="AM80" s="14">
        <f>IF($AM$3,AK80,AG80)</f>
        <v>17767</v>
      </c>
      <c r="AN80" s="14">
        <f t="shared" si="94"/>
        <v>17767</v>
      </c>
      <c r="AO80" s="15">
        <f>AC80/AM80</f>
        <v>0.33202003714752071</v>
      </c>
      <c r="AP80" s="14">
        <f>INT(AO80)</f>
        <v>0</v>
      </c>
      <c r="AQ80" s="14">
        <f>AC80-(AP80*AM80)+AE80</f>
        <v>5934</v>
      </c>
      <c r="AR80" s="14">
        <f t="shared" si="98"/>
        <v>18</v>
      </c>
      <c r="AS80" s="16">
        <f>QUOTIENT(AR80-1, 16)+1</f>
        <v>2</v>
      </c>
      <c r="AT80" s="16">
        <f>CEILING(AR80/AS80, 1)</f>
        <v>9</v>
      </c>
      <c r="AU80" s="15">
        <f>Y80-W80</f>
        <v>3.9181952861952862E-2</v>
      </c>
      <c r="AV80" s="14">
        <f>INT(AU80/$L$3)</f>
        <v>313</v>
      </c>
      <c r="AW80" s="14">
        <f>AM80*AV80</f>
        <v>5561071</v>
      </c>
      <c r="AX80" s="14">
        <f>IF(AC80-AW80&gt;=0,AC80-AW80,0)</f>
        <v>0</v>
      </c>
      <c r="AY80" s="16">
        <f>CEILING(2*AD80/$N$3,1)*$N$3</f>
        <v>35394</v>
      </c>
      <c r="AZ80" s="14">
        <f>AX80+AY80</f>
        <v>35394</v>
      </c>
    </row>
    <row r="81" spans="1:52">
      <c r="A81" s="2">
        <v>21</v>
      </c>
      <c r="B81" s="16" t="s">
        <v>37</v>
      </c>
      <c r="C81" s="16">
        <v>62</v>
      </c>
      <c r="D81" s="18" t="s">
        <v>51</v>
      </c>
      <c r="E81" s="12" t="s">
        <v>33</v>
      </c>
      <c r="F81" s="7">
        <v>30</v>
      </c>
      <c r="G81" s="7">
        <f t="shared" si="70"/>
        <v>3.3333333333333333E-2</v>
      </c>
      <c r="H81" s="7">
        <v>1280</v>
      </c>
      <c r="I81" s="7">
        <v>720</v>
      </c>
      <c r="J81" s="7">
        <v>0</v>
      </c>
      <c r="K81" s="7">
        <f t="shared" si="132"/>
        <v>1440</v>
      </c>
      <c r="L81" s="7">
        <f t="shared" si="71"/>
        <v>1843200</v>
      </c>
      <c r="M81" s="16">
        <f t="shared" si="72"/>
        <v>2020</v>
      </c>
      <c r="N81" s="16">
        <v>3300</v>
      </c>
      <c r="O81" s="2">
        <v>30</v>
      </c>
      <c r="P81" s="16">
        <f t="shared" si="109"/>
        <v>1500</v>
      </c>
      <c r="Q81" s="16">
        <f t="shared" si="73"/>
        <v>4950000</v>
      </c>
      <c r="R81" s="13">
        <f t="shared" si="74"/>
        <v>0.38787878787878788</v>
      </c>
      <c r="S81" s="13">
        <f t="shared" si="75"/>
        <v>0.96</v>
      </c>
      <c r="T81" s="15">
        <f t="shared" si="76"/>
        <v>6.734006734006734E-9</v>
      </c>
      <c r="U81" s="15">
        <f t="shared" si="77"/>
        <v>148500000</v>
      </c>
      <c r="V81" s="15">
        <f t="shared" si="78"/>
        <v>8.6195286195286197E-6</v>
      </c>
      <c r="W81" s="15">
        <f t="shared" si="79"/>
        <v>1.3602693602693602E-5</v>
      </c>
      <c r="X81" s="15">
        <f t="shared" si="80"/>
        <v>2.2222222222222223E-5</v>
      </c>
      <c r="Y81" s="15">
        <f t="shared" si="117"/>
        <v>3.2666666666666663E-2</v>
      </c>
      <c r="Z81" s="15">
        <f t="shared" si="81"/>
        <v>6.6666666666666675E-4</v>
      </c>
      <c r="AA81" s="15">
        <f t="shared" si="82"/>
        <v>266.66666666666669</v>
      </c>
      <c r="AB81" s="15">
        <f t="shared" si="83"/>
        <v>265</v>
      </c>
      <c r="AC81" s="16">
        <f t="shared" si="84"/>
        <v>6956</v>
      </c>
      <c r="AD81" s="13">
        <f t="shared" si="85"/>
        <v>20868</v>
      </c>
      <c r="AE81" s="14">
        <v>36</v>
      </c>
      <c r="AF81" s="13">
        <f t="shared" si="86"/>
        <v>20904</v>
      </c>
      <c r="AG81" s="14">
        <f t="shared" si="87"/>
        <v>20940</v>
      </c>
      <c r="AH81" s="15">
        <f t="shared" si="88"/>
        <v>5.3999999999999995</v>
      </c>
      <c r="AI81" s="14">
        <f t="shared" si="89"/>
        <v>6</v>
      </c>
      <c r="AJ81" s="14">
        <f t="shared" si="90"/>
        <v>6</v>
      </c>
      <c r="AK81" s="14">
        <f t="shared" si="91"/>
        <v>23040</v>
      </c>
      <c r="AL81" s="14">
        <f t="shared" si="92"/>
        <v>23076</v>
      </c>
      <c r="AM81" s="14">
        <f t="shared" si="93"/>
        <v>20940</v>
      </c>
      <c r="AN81" s="14">
        <f t="shared" si="94"/>
        <v>20940</v>
      </c>
      <c r="AO81" s="15">
        <f t="shared" si="95"/>
        <v>0.33218720152817571</v>
      </c>
      <c r="AP81" s="14">
        <f t="shared" si="96"/>
        <v>0</v>
      </c>
      <c r="AQ81" s="14">
        <f t="shared" si="97"/>
        <v>6992</v>
      </c>
      <c r="AR81" s="14">
        <f t="shared" si="98"/>
        <v>21</v>
      </c>
      <c r="AS81" s="16">
        <f t="shared" si="99"/>
        <v>2</v>
      </c>
      <c r="AT81" s="16">
        <f t="shared" si="100"/>
        <v>11</v>
      </c>
      <c r="AU81" s="15">
        <f t="shared" si="101"/>
        <v>3.2653063973063973E-2</v>
      </c>
      <c r="AV81" s="14">
        <f t="shared" si="102"/>
        <v>261</v>
      </c>
      <c r="AW81" s="14">
        <f t="shared" si="103"/>
        <v>5465340</v>
      </c>
      <c r="AX81" s="14">
        <f t="shared" si="104"/>
        <v>0</v>
      </c>
      <c r="AY81" s="16">
        <f t="shared" si="105"/>
        <v>41736</v>
      </c>
      <c r="AZ81" s="14">
        <f t="shared" si="106"/>
        <v>41736</v>
      </c>
    </row>
    <row r="82" spans="1:52">
      <c r="A82" s="2">
        <v>22</v>
      </c>
      <c r="B82" s="16" t="s">
        <v>37</v>
      </c>
      <c r="C82" s="16">
        <v>62</v>
      </c>
      <c r="D82" s="18" t="s">
        <v>99</v>
      </c>
      <c r="E82" s="12" t="s">
        <v>33</v>
      </c>
      <c r="F82" s="7">
        <v>30</v>
      </c>
      <c r="G82" s="7">
        <f>1/F82</f>
        <v>3.3333333333333333E-2</v>
      </c>
      <c r="H82" s="7">
        <v>1280</v>
      </c>
      <c r="I82" s="7">
        <v>720</v>
      </c>
      <c r="J82" s="7">
        <f>O82</f>
        <v>30</v>
      </c>
      <c r="K82" s="7">
        <f>I82*2+J82</f>
        <v>1470</v>
      </c>
      <c r="L82" s="7">
        <f>H82*K82</f>
        <v>1881600</v>
      </c>
      <c r="M82" s="16">
        <f>N82-H82</f>
        <v>2020</v>
      </c>
      <c r="N82" s="16">
        <v>3300</v>
      </c>
      <c r="O82" s="2">
        <v>30</v>
      </c>
      <c r="P82" s="16">
        <f t="shared" si="109"/>
        <v>1500</v>
      </c>
      <c r="Q82" s="16">
        <f>N82*P82</f>
        <v>4950000</v>
      </c>
      <c r="R82" s="13">
        <f>H82/N82</f>
        <v>0.38787878787878788</v>
      </c>
      <c r="S82" s="13">
        <f>K82/P82</f>
        <v>0.98</v>
      </c>
      <c r="T82" s="15">
        <f>G82/Q82</f>
        <v>6.734006734006734E-9</v>
      </c>
      <c r="U82" s="15">
        <f>1/T82</f>
        <v>148500000</v>
      </c>
      <c r="V82" s="15">
        <f>H82*T82</f>
        <v>8.6195286195286197E-6</v>
      </c>
      <c r="W82" s="15">
        <f>M82*T82</f>
        <v>1.3602693602693602E-5</v>
      </c>
      <c r="X82" s="15">
        <f>N82*T82</f>
        <v>2.2222222222222223E-5</v>
      </c>
      <c r="Y82" s="15">
        <f t="shared" si="117"/>
        <v>3.2666666666666663E-2</v>
      </c>
      <c r="Z82" s="15">
        <f>O82*X82</f>
        <v>6.6666666666666675E-4</v>
      </c>
      <c r="AA82" s="15">
        <f>G82/$L$3</f>
        <v>266.66666666666669</v>
      </c>
      <c r="AB82" s="15">
        <f t="shared" si="83"/>
        <v>265</v>
      </c>
      <c r="AC82" s="16">
        <f t="shared" si="84"/>
        <v>7101</v>
      </c>
      <c r="AD82" s="13">
        <f t="shared" si="85"/>
        <v>21303</v>
      </c>
      <c r="AE82" s="14">
        <v>36</v>
      </c>
      <c r="AF82" s="13">
        <f>AE82+AD82</f>
        <v>21339</v>
      </c>
      <c r="AG82" s="14">
        <f t="shared" si="87"/>
        <v>21375</v>
      </c>
      <c r="AH82" s="15">
        <f>K82/AA82</f>
        <v>5.5124999999999993</v>
      </c>
      <c r="AI82" s="14">
        <f>CEILING(AH82,1)</f>
        <v>6</v>
      </c>
      <c r="AJ82" s="14">
        <f>AI82+$AJ$3</f>
        <v>6</v>
      </c>
      <c r="AK82" s="14">
        <f>AJ82*H82*$N$3</f>
        <v>23040</v>
      </c>
      <c r="AL82" s="14">
        <f t="shared" si="92"/>
        <v>23076</v>
      </c>
      <c r="AM82" s="14">
        <f>IF($AM$3,AK82,AG82)</f>
        <v>21375</v>
      </c>
      <c r="AN82" s="14">
        <f t="shared" si="94"/>
        <v>21375</v>
      </c>
      <c r="AO82" s="15">
        <f>AC82/AM82</f>
        <v>0.33221052631578946</v>
      </c>
      <c r="AP82" s="14">
        <f>INT(AO82)</f>
        <v>0</v>
      </c>
      <c r="AQ82" s="14">
        <f>AC82-(AP82*AM82)+AE82</f>
        <v>7137</v>
      </c>
      <c r="AR82" s="14">
        <f t="shared" si="98"/>
        <v>21</v>
      </c>
      <c r="AS82" s="16">
        <f>QUOTIENT(AR82-1, 16)+1</f>
        <v>2</v>
      </c>
      <c r="AT82" s="16">
        <f>CEILING(AR82/AS82, 1)</f>
        <v>11</v>
      </c>
      <c r="AU82" s="15">
        <f>Y82-W82</f>
        <v>3.2653063973063973E-2</v>
      </c>
      <c r="AV82" s="14">
        <f>INT(AU82/$L$3)</f>
        <v>261</v>
      </c>
      <c r="AW82" s="14">
        <f>AM82*AV82</f>
        <v>5578875</v>
      </c>
      <c r="AX82" s="14">
        <f>IF(AC82-AW82&gt;=0,AC82-AW82,0)</f>
        <v>0</v>
      </c>
      <c r="AY82" s="16">
        <f>CEILING(2*AD82/$N$3,1)*$N$3</f>
        <v>42606</v>
      </c>
      <c r="AZ82" s="14">
        <f>AX82+AY82</f>
        <v>42606</v>
      </c>
    </row>
    <row r="83" spans="1:52">
      <c r="A83" s="2">
        <v>23</v>
      </c>
      <c r="B83" s="16" t="s">
        <v>37</v>
      </c>
      <c r="C83" s="16">
        <v>19</v>
      </c>
      <c r="D83" s="18" t="s">
        <v>52</v>
      </c>
      <c r="E83" s="12" t="s">
        <v>33</v>
      </c>
      <c r="F83" s="7">
        <v>50</v>
      </c>
      <c r="G83" s="7">
        <f t="shared" si="70"/>
        <v>0.02</v>
      </c>
      <c r="H83" s="7">
        <v>1280</v>
      </c>
      <c r="I83" s="7">
        <v>720</v>
      </c>
      <c r="J83" s="7">
        <v>0</v>
      </c>
      <c r="K83" s="7">
        <f t="shared" si="132"/>
        <v>1440</v>
      </c>
      <c r="L83" s="7">
        <f t="shared" si="71"/>
        <v>1843200</v>
      </c>
      <c r="M83" s="16">
        <f t="shared" si="72"/>
        <v>700</v>
      </c>
      <c r="N83" s="16">
        <v>1980</v>
      </c>
      <c r="O83" s="2">
        <v>30</v>
      </c>
      <c r="P83" s="16">
        <f t="shared" si="109"/>
        <v>1500</v>
      </c>
      <c r="Q83" s="16">
        <f t="shared" si="73"/>
        <v>2970000</v>
      </c>
      <c r="R83" s="13">
        <f t="shared" si="74"/>
        <v>0.64646464646464652</v>
      </c>
      <c r="S83" s="13">
        <f t="shared" si="75"/>
        <v>0.96</v>
      </c>
      <c r="T83" s="15">
        <f t="shared" si="76"/>
        <v>6.734006734006734E-9</v>
      </c>
      <c r="U83" s="15">
        <f t="shared" si="77"/>
        <v>148500000</v>
      </c>
      <c r="V83" s="15">
        <f t="shared" si="78"/>
        <v>8.6195286195286197E-6</v>
      </c>
      <c r="W83" s="15">
        <f t="shared" si="79"/>
        <v>4.7138047138047136E-6</v>
      </c>
      <c r="X83" s="15">
        <f t="shared" si="80"/>
        <v>1.3333333333333333E-5</v>
      </c>
      <c r="Y83" s="15">
        <f t="shared" si="117"/>
        <v>1.9599999999999999E-2</v>
      </c>
      <c r="Z83" s="15">
        <f t="shared" si="81"/>
        <v>4.0000000000000002E-4</v>
      </c>
      <c r="AA83" s="15">
        <f t="shared" si="82"/>
        <v>160</v>
      </c>
      <c r="AB83" s="15">
        <f t="shared" si="83"/>
        <v>159</v>
      </c>
      <c r="AC83" s="16">
        <f t="shared" si="84"/>
        <v>11593</v>
      </c>
      <c r="AD83" s="13">
        <f t="shared" si="85"/>
        <v>34779</v>
      </c>
      <c r="AE83" s="14">
        <v>32</v>
      </c>
      <c r="AF83" s="13">
        <f t="shared" si="86"/>
        <v>34811</v>
      </c>
      <c r="AG83" s="14">
        <f t="shared" si="87"/>
        <v>34843</v>
      </c>
      <c r="AH83" s="15">
        <f t="shared" si="88"/>
        <v>9</v>
      </c>
      <c r="AI83" s="14">
        <f t="shared" si="89"/>
        <v>9</v>
      </c>
      <c r="AJ83" s="14">
        <f t="shared" si="90"/>
        <v>9</v>
      </c>
      <c r="AK83" s="14">
        <f t="shared" si="91"/>
        <v>34560</v>
      </c>
      <c r="AL83" s="14">
        <f t="shared" si="92"/>
        <v>34592</v>
      </c>
      <c r="AM83" s="14">
        <f t="shared" si="93"/>
        <v>34843</v>
      </c>
      <c r="AN83" s="14">
        <f t="shared" si="94"/>
        <v>34843</v>
      </c>
      <c r="AO83" s="15">
        <f t="shared" si="95"/>
        <v>0.33272106305427201</v>
      </c>
      <c r="AP83" s="14">
        <f t="shared" si="96"/>
        <v>0</v>
      </c>
      <c r="AQ83" s="14">
        <f t="shared" si="97"/>
        <v>11625</v>
      </c>
      <c r="AR83" s="14">
        <f t="shared" si="98"/>
        <v>35</v>
      </c>
      <c r="AS83" s="16">
        <f t="shared" si="99"/>
        <v>3</v>
      </c>
      <c r="AT83" s="16">
        <f t="shared" si="100"/>
        <v>12</v>
      </c>
      <c r="AU83" s="15">
        <f t="shared" si="101"/>
        <v>1.9595286195286193E-2</v>
      </c>
      <c r="AV83" s="14">
        <f t="shared" si="102"/>
        <v>156</v>
      </c>
      <c r="AW83" s="14">
        <f t="shared" si="103"/>
        <v>5435508</v>
      </c>
      <c r="AX83" s="14">
        <f t="shared" si="104"/>
        <v>0</v>
      </c>
      <c r="AY83" s="16">
        <f t="shared" si="105"/>
        <v>69558</v>
      </c>
      <c r="AZ83" s="14">
        <f t="shared" si="106"/>
        <v>69558</v>
      </c>
    </row>
    <row r="84" spans="1:52">
      <c r="A84" s="2">
        <v>24</v>
      </c>
      <c r="B84" s="16" t="s">
        <v>37</v>
      </c>
      <c r="C84" s="16">
        <v>19</v>
      </c>
      <c r="D84" s="18" t="s">
        <v>100</v>
      </c>
      <c r="E84" s="12" t="s">
        <v>33</v>
      </c>
      <c r="F84" s="7">
        <v>50</v>
      </c>
      <c r="G84" s="7">
        <f>1/F84</f>
        <v>0.02</v>
      </c>
      <c r="H84" s="7">
        <v>1280</v>
      </c>
      <c r="I84" s="7">
        <v>720</v>
      </c>
      <c r="J84" s="7">
        <f>O84</f>
        <v>30</v>
      </c>
      <c r="K84" s="7">
        <f>I84*2+J84</f>
        <v>1470</v>
      </c>
      <c r="L84" s="7">
        <f>H84*K84</f>
        <v>1881600</v>
      </c>
      <c r="M84" s="16">
        <f>N84-H84</f>
        <v>700</v>
      </c>
      <c r="N84" s="16">
        <v>1980</v>
      </c>
      <c r="O84" s="2">
        <v>30</v>
      </c>
      <c r="P84" s="16">
        <f t="shared" si="109"/>
        <v>1500</v>
      </c>
      <c r="Q84" s="16">
        <f>N84*P84</f>
        <v>2970000</v>
      </c>
      <c r="R84" s="13">
        <f>H84/N84</f>
        <v>0.64646464646464652</v>
      </c>
      <c r="S84" s="13">
        <f>K84/P84</f>
        <v>0.98</v>
      </c>
      <c r="T84" s="15">
        <f>G84/Q84</f>
        <v>6.734006734006734E-9</v>
      </c>
      <c r="U84" s="15">
        <f>1/T84</f>
        <v>148500000</v>
      </c>
      <c r="V84" s="15">
        <f>H84*T84</f>
        <v>8.6195286195286197E-6</v>
      </c>
      <c r="W84" s="15">
        <f>M84*T84</f>
        <v>4.7138047138047136E-6</v>
      </c>
      <c r="X84" s="15">
        <f>N84*T84</f>
        <v>1.3333333333333333E-5</v>
      </c>
      <c r="Y84" s="15">
        <f t="shared" si="117"/>
        <v>1.9599999999999999E-2</v>
      </c>
      <c r="Z84" s="15">
        <f>O84*X84</f>
        <v>4.0000000000000002E-4</v>
      </c>
      <c r="AA84" s="15">
        <f>G84/$L$3</f>
        <v>160</v>
      </c>
      <c r="AB84" s="15">
        <f t="shared" si="83"/>
        <v>159</v>
      </c>
      <c r="AC84" s="16">
        <f t="shared" si="84"/>
        <v>11834</v>
      </c>
      <c r="AD84" s="13">
        <f t="shared" si="85"/>
        <v>35502</v>
      </c>
      <c r="AE84" s="14">
        <v>32</v>
      </c>
      <c r="AF84" s="13">
        <f>AE84+AD84</f>
        <v>35534</v>
      </c>
      <c r="AG84" s="14">
        <f t="shared" si="87"/>
        <v>35566</v>
      </c>
      <c r="AH84" s="15">
        <f>K84/AA84</f>
        <v>9.1875</v>
      </c>
      <c r="AI84" s="14">
        <f>CEILING(AH84,1)</f>
        <v>10</v>
      </c>
      <c r="AJ84" s="14">
        <f>AI84+$AJ$3</f>
        <v>10</v>
      </c>
      <c r="AK84" s="14">
        <f>AJ84*H84*$N$3</f>
        <v>38400</v>
      </c>
      <c r="AL84" s="14">
        <f t="shared" si="92"/>
        <v>38432</v>
      </c>
      <c r="AM84" s="14">
        <f>IF($AM$3,AK84,AG84)</f>
        <v>35566</v>
      </c>
      <c r="AN84" s="14">
        <f t="shared" si="94"/>
        <v>35566</v>
      </c>
      <c r="AO84" s="15">
        <f>AC84/AM84</f>
        <v>0.3327335095315751</v>
      </c>
      <c r="AP84" s="14">
        <f>INT(AO84)</f>
        <v>0</v>
      </c>
      <c r="AQ84" s="14">
        <f>AC84-(AP84*AM84)+AE84</f>
        <v>11866</v>
      </c>
      <c r="AR84" s="14">
        <f t="shared" si="98"/>
        <v>35</v>
      </c>
      <c r="AS84" s="16">
        <f>QUOTIENT(AR84-1, 16)+1</f>
        <v>3</v>
      </c>
      <c r="AT84" s="16">
        <f>CEILING(AR84/AS84, 1)</f>
        <v>12</v>
      </c>
      <c r="AU84" s="15">
        <f>Y84-W84</f>
        <v>1.9595286195286193E-2</v>
      </c>
      <c r="AV84" s="14">
        <f>INT(AU84/$L$3)</f>
        <v>156</v>
      </c>
      <c r="AW84" s="14">
        <f>AM84*AV84</f>
        <v>5548296</v>
      </c>
      <c r="AX84" s="14">
        <f>IF(AC84-AW84&gt;=0,AC84-AW84,0)</f>
        <v>0</v>
      </c>
      <c r="AY84" s="16">
        <f>CEILING(2*AD84/$N$3,1)*$N$3</f>
        <v>71004</v>
      </c>
      <c r="AZ84" s="14">
        <f>AX84+AY84</f>
        <v>71004</v>
      </c>
    </row>
    <row r="85" spans="1:52">
      <c r="A85" s="2">
        <v>25</v>
      </c>
      <c r="B85" s="16" t="s">
        <v>37</v>
      </c>
      <c r="C85" s="16">
        <v>4</v>
      </c>
      <c r="D85" s="18" t="s">
        <v>53</v>
      </c>
      <c r="E85" s="12" t="s">
        <v>33</v>
      </c>
      <c r="F85" s="7">
        <v>60</v>
      </c>
      <c r="G85" s="7">
        <f t="shared" si="70"/>
        <v>1.6666666666666666E-2</v>
      </c>
      <c r="H85" s="7">
        <v>1280</v>
      </c>
      <c r="I85" s="7">
        <v>720</v>
      </c>
      <c r="J85" s="7">
        <v>0</v>
      </c>
      <c r="K85" s="7">
        <f t="shared" si="132"/>
        <v>1440</v>
      </c>
      <c r="L85" s="7">
        <f t="shared" si="71"/>
        <v>1843200</v>
      </c>
      <c r="M85" s="16">
        <f t="shared" si="72"/>
        <v>370</v>
      </c>
      <c r="N85" s="16">
        <v>1650</v>
      </c>
      <c r="O85" s="2">
        <v>30</v>
      </c>
      <c r="P85" s="16">
        <f t="shared" si="109"/>
        <v>1500</v>
      </c>
      <c r="Q85" s="16">
        <f t="shared" si="73"/>
        <v>2475000</v>
      </c>
      <c r="R85" s="13">
        <f t="shared" si="74"/>
        <v>0.77575757575757576</v>
      </c>
      <c r="S85" s="13">
        <f t="shared" si="75"/>
        <v>0.96</v>
      </c>
      <c r="T85" s="15">
        <f t="shared" si="76"/>
        <v>6.734006734006734E-9</v>
      </c>
      <c r="U85" s="15">
        <f t="shared" si="77"/>
        <v>148500000</v>
      </c>
      <c r="V85" s="15">
        <f t="shared" si="78"/>
        <v>8.6195286195286197E-6</v>
      </c>
      <c r="W85" s="15">
        <f t="shared" si="79"/>
        <v>2.4915824915824915E-6</v>
      </c>
      <c r="X85" s="15">
        <f t="shared" si="80"/>
        <v>1.1111111111111112E-5</v>
      </c>
      <c r="Y85" s="15">
        <f t="shared" si="117"/>
        <v>1.6333333333333332E-2</v>
      </c>
      <c r="Z85" s="15">
        <f t="shared" si="81"/>
        <v>3.3333333333333338E-4</v>
      </c>
      <c r="AA85" s="15">
        <f t="shared" si="82"/>
        <v>133.33333333333334</v>
      </c>
      <c r="AB85" s="15">
        <f t="shared" si="83"/>
        <v>132</v>
      </c>
      <c r="AC85" s="16">
        <f t="shared" si="84"/>
        <v>13964</v>
      </c>
      <c r="AD85" s="13">
        <f t="shared" si="85"/>
        <v>41892</v>
      </c>
      <c r="AE85" s="14">
        <v>32</v>
      </c>
      <c r="AF85" s="13">
        <f t="shared" si="86"/>
        <v>41924</v>
      </c>
      <c r="AG85" s="14">
        <f t="shared" si="87"/>
        <v>41956</v>
      </c>
      <c r="AH85" s="15">
        <f t="shared" si="88"/>
        <v>10.799999999999999</v>
      </c>
      <c r="AI85" s="14">
        <f t="shared" si="89"/>
        <v>11</v>
      </c>
      <c r="AJ85" s="14">
        <f t="shared" si="90"/>
        <v>11</v>
      </c>
      <c r="AK85" s="14">
        <f t="shared" si="91"/>
        <v>42240</v>
      </c>
      <c r="AL85" s="14">
        <f t="shared" si="92"/>
        <v>42272</v>
      </c>
      <c r="AM85" s="14">
        <f t="shared" si="93"/>
        <v>41956</v>
      </c>
      <c r="AN85" s="14">
        <f t="shared" si="94"/>
        <v>41956</v>
      </c>
      <c r="AO85" s="15">
        <f t="shared" si="95"/>
        <v>0.3328248641433883</v>
      </c>
      <c r="AP85" s="14">
        <f t="shared" si="96"/>
        <v>0</v>
      </c>
      <c r="AQ85" s="14">
        <f t="shared" si="97"/>
        <v>13996</v>
      </c>
      <c r="AR85" s="14">
        <f t="shared" si="98"/>
        <v>41</v>
      </c>
      <c r="AS85" s="16">
        <f t="shared" si="99"/>
        <v>3</v>
      </c>
      <c r="AT85" s="16">
        <f t="shared" si="100"/>
        <v>14</v>
      </c>
      <c r="AU85" s="15">
        <f t="shared" si="101"/>
        <v>1.6330841750841749E-2</v>
      </c>
      <c r="AV85" s="14">
        <f t="shared" si="102"/>
        <v>130</v>
      </c>
      <c r="AW85" s="14">
        <f t="shared" si="103"/>
        <v>5454280</v>
      </c>
      <c r="AX85" s="14">
        <f t="shared" si="104"/>
        <v>0</v>
      </c>
      <c r="AY85" s="16">
        <f t="shared" si="105"/>
        <v>83784</v>
      </c>
      <c r="AZ85" s="14">
        <f t="shared" si="106"/>
        <v>83784</v>
      </c>
    </row>
    <row r="86" spans="1:52">
      <c r="A86" s="2">
        <v>26</v>
      </c>
      <c r="B86" s="16" t="s">
        <v>37</v>
      </c>
      <c r="C86" s="16">
        <v>4</v>
      </c>
      <c r="D86" s="18" t="s">
        <v>101</v>
      </c>
      <c r="E86" s="12" t="s">
        <v>33</v>
      </c>
      <c r="F86" s="7">
        <v>60</v>
      </c>
      <c r="G86" s="7">
        <f>1/F86</f>
        <v>1.6666666666666666E-2</v>
      </c>
      <c r="H86" s="7">
        <v>1280</v>
      </c>
      <c r="I86" s="7">
        <v>720</v>
      </c>
      <c r="J86" s="7">
        <f>O86</f>
        <v>30</v>
      </c>
      <c r="K86" s="7">
        <f>I86*2+J86</f>
        <v>1470</v>
      </c>
      <c r="L86" s="7">
        <f>H86*K86</f>
        <v>1881600</v>
      </c>
      <c r="M86" s="16">
        <f>N86-H86</f>
        <v>370</v>
      </c>
      <c r="N86" s="16">
        <v>1650</v>
      </c>
      <c r="O86" s="2">
        <v>30</v>
      </c>
      <c r="P86" s="16">
        <f t="shared" si="109"/>
        <v>1500</v>
      </c>
      <c r="Q86" s="16">
        <f>N86*P86</f>
        <v>2475000</v>
      </c>
      <c r="R86" s="13">
        <f>H86/N86</f>
        <v>0.77575757575757576</v>
      </c>
      <c r="S86" s="13">
        <f>K86/P86</f>
        <v>0.98</v>
      </c>
      <c r="T86" s="15">
        <f>G86/Q86</f>
        <v>6.734006734006734E-9</v>
      </c>
      <c r="U86" s="15">
        <f>1/T86</f>
        <v>148500000</v>
      </c>
      <c r="V86" s="15">
        <f>H86*T86</f>
        <v>8.6195286195286197E-6</v>
      </c>
      <c r="W86" s="15">
        <f>M86*T86</f>
        <v>2.4915824915824915E-6</v>
      </c>
      <c r="X86" s="15">
        <f>N86*T86</f>
        <v>1.1111111111111112E-5</v>
      </c>
      <c r="Y86" s="15">
        <f t="shared" si="117"/>
        <v>1.6333333333333332E-2</v>
      </c>
      <c r="Z86" s="15">
        <f>O86*X86</f>
        <v>3.3333333333333338E-4</v>
      </c>
      <c r="AA86" s="15">
        <f>G86/$L$3</f>
        <v>133.33333333333334</v>
      </c>
      <c r="AB86" s="15">
        <f t="shared" si="83"/>
        <v>132</v>
      </c>
      <c r="AC86" s="16">
        <f t="shared" si="84"/>
        <v>14255</v>
      </c>
      <c r="AD86" s="13">
        <f t="shared" si="85"/>
        <v>42765</v>
      </c>
      <c r="AE86" s="14">
        <v>32</v>
      </c>
      <c r="AF86" s="13">
        <f>AE86+AD86</f>
        <v>42797</v>
      </c>
      <c r="AG86" s="14">
        <f t="shared" si="87"/>
        <v>42829</v>
      </c>
      <c r="AH86" s="15">
        <f>K86/AA86</f>
        <v>11.024999999999999</v>
      </c>
      <c r="AI86" s="14">
        <f>CEILING(AH86,1)</f>
        <v>12</v>
      </c>
      <c r="AJ86" s="14">
        <f>AI86+$AJ$3</f>
        <v>12</v>
      </c>
      <c r="AK86" s="14">
        <f>AJ86*H86*$N$3</f>
        <v>46080</v>
      </c>
      <c r="AL86" s="14">
        <f t="shared" si="92"/>
        <v>46112</v>
      </c>
      <c r="AM86" s="14">
        <f>IF($AM$3,AK86,AG86)</f>
        <v>42829</v>
      </c>
      <c r="AN86" s="14">
        <f t="shared" si="94"/>
        <v>42829</v>
      </c>
      <c r="AO86" s="15">
        <f>AC86/AM86</f>
        <v>0.33283522846669311</v>
      </c>
      <c r="AP86" s="14">
        <f>INT(AO86)</f>
        <v>0</v>
      </c>
      <c r="AQ86" s="14">
        <f>AC86-(AP86*AM86)+AE86</f>
        <v>14287</v>
      </c>
      <c r="AR86" s="14">
        <f t="shared" si="98"/>
        <v>42</v>
      </c>
      <c r="AS86" s="16">
        <f>QUOTIENT(AR86-1, 16)+1</f>
        <v>3</v>
      </c>
      <c r="AT86" s="16">
        <f>CEILING(AR86/AS86, 1)</f>
        <v>14</v>
      </c>
      <c r="AU86" s="15">
        <f>Y86-W86</f>
        <v>1.6330841750841749E-2</v>
      </c>
      <c r="AV86" s="14">
        <f>INT(AU86/$L$3)</f>
        <v>130</v>
      </c>
      <c r="AW86" s="14">
        <f>AM86*AV86</f>
        <v>5567770</v>
      </c>
      <c r="AX86" s="14">
        <f>IF(AC86-AW86&gt;=0,AC86-AW86,0)</f>
        <v>0</v>
      </c>
      <c r="AY86" s="16">
        <f>CEILING(2*AD86/$N$3,1)*$N$3</f>
        <v>85530</v>
      </c>
      <c r="AZ86" s="14">
        <f>AX86+AY86</f>
        <v>85530</v>
      </c>
    </row>
    <row r="87" spans="1:52">
      <c r="A87" s="2">
        <v>27</v>
      </c>
      <c r="B87" s="16" t="s">
        <v>37</v>
      </c>
      <c r="C87" s="16">
        <v>41</v>
      </c>
      <c r="D87" s="18" t="s">
        <v>54</v>
      </c>
      <c r="E87" s="12" t="s">
        <v>33</v>
      </c>
      <c r="F87" s="7">
        <v>100</v>
      </c>
      <c r="G87" s="7">
        <f t="shared" si="70"/>
        <v>0.01</v>
      </c>
      <c r="H87" s="7">
        <v>1280</v>
      </c>
      <c r="I87" s="7">
        <v>720</v>
      </c>
      <c r="J87" s="7">
        <v>0</v>
      </c>
      <c r="K87" s="7">
        <f t="shared" si="132"/>
        <v>1440</v>
      </c>
      <c r="L87" s="7">
        <f t="shared" si="71"/>
        <v>1843200</v>
      </c>
      <c r="M87" s="16">
        <f t="shared" si="72"/>
        <v>700</v>
      </c>
      <c r="N87" s="16">
        <v>1980</v>
      </c>
      <c r="O87" s="2">
        <v>30</v>
      </c>
      <c r="P87" s="16">
        <f t="shared" si="109"/>
        <v>1500</v>
      </c>
      <c r="Q87" s="16">
        <f t="shared" si="73"/>
        <v>2970000</v>
      </c>
      <c r="R87" s="13">
        <f t="shared" si="74"/>
        <v>0.64646464646464652</v>
      </c>
      <c r="S87" s="13">
        <f t="shared" si="75"/>
        <v>0.96</v>
      </c>
      <c r="T87" s="15">
        <f t="shared" si="76"/>
        <v>3.367003367003367E-9</v>
      </c>
      <c r="U87" s="15">
        <f t="shared" si="77"/>
        <v>297000000</v>
      </c>
      <c r="V87" s="15">
        <f t="shared" si="78"/>
        <v>4.3097643097643098E-6</v>
      </c>
      <c r="W87" s="15">
        <f t="shared" si="79"/>
        <v>2.3569023569023568E-6</v>
      </c>
      <c r="X87" s="15">
        <f t="shared" si="80"/>
        <v>6.6666666666666666E-6</v>
      </c>
      <c r="Y87" s="15">
        <f t="shared" si="117"/>
        <v>9.7999999999999997E-3</v>
      </c>
      <c r="Z87" s="15">
        <f t="shared" si="81"/>
        <v>2.0000000000000001E-4</v>
      </c>
      <c r="AA87" s="15">
        <f t="shared" si="82"/>
        <v>80</v>
      </c>
      <c r="AB87" s="15">
        <f t="shared" si="83"/>
        <v>79</v>
      </c>
      <c r="AC87" s="16">
        <f t="shared" si="84"/>
        <v>23332</v>
      </c>
      <c r="AD87" s="13">
        <f t="shared" si="85"/>
        <v>69996</v>
      </c>
      <c r="AE87" s="14">
        <v>32</v>
      </c>
      <c r="AF87" s="13">
        <f t="shared" si="86"/>
        <v>70028</v>
      </c>
      <c r="AG87" s="14">
        <f t="shared" si="87"/>
        <v>70060</v>
      </c>
      <c r="AH87" s="15">
        <f t="shared" si="88"/>
        <v>18</v>
      </c>
      <c r="AI87" s="14">
        <f t="shared" si="89"/>
        <v>18</v>
      </c>
      <c r="AJ87" s="14">
        <f t="shared" si="90"/>
        <v>18</v>
      </c>
      <c r="AK87" s="14">
        <f t="shared" si="91"/>
        <v>69120</v>
      </c>
      <c r="AL87" s="14">
        <f t="shared" si="92"/>
        <v>69152</v>
      </c>
      <c r="AM87" s="14">
        <f t="shared" si="93"/>
        <v>70060</v>
      </c>
      <c r="AN87" s="14">
        <f t="shared" si="94"/>
        <v>70060</v>
      </c>
      <c r="AO87" s="15">
        <f t="shared" si="95"/>
        <v>0.33302883242934628</v>
      </c>
      <c r="AP87" s="14">
        <f t="shared" si="96"/>
        <v>0</v>
      </c>
      <c r="AQ87" s="14">
        <f t="shared" si="97"/>
        <v>23364</v>
      </c>
      <c r="AR87" s="14">
        <f t="shared" si="98"/>
        <v>69</v>
      </c>
      <c r="AS87" s="16">
        <f t="shared" si="99"/>
        <v>5</v>
      </c>
      <c r="AT87" s="16">
        <f t="shared" si="100"/>
        <v>14</v>
      </c>
      <c r="AU87" s="15">
        <f t="shared" si="101"/>
        <v>9.7976430976430967E-3</v>
      </c>
      <c r="AV87" s="14">
        <f t="shared" si="102"/>
        <v>78</v>
      </c>
      <c r="AW87" s="14">
        <f t="shared" si="103"/>
        <v>5464680</v>
      </c>
      <c r="AX87" s="14">
        <f t="shared" si="104"/>
        <v>0</v>
      </c>
      <c r="AY87" s="16">
        <f t="shared" si="105"/>
        <v>139992</v>
      </c>
      <c r="AZ87" s="14">
        <f t="shared" si="106"/>
        <v>139992</v>
      </c>
    </row>
    <row r="88" spans="1:52">
      <c r="A88" s="2">
        <v>28</v>
      </c>
      <c r="B88" s="16" t="s">
        <v>37</v>
      </c>
      <c r="C88" s="16">
        <v>41</v>
      </c>
      <c r="D88" s="18" t="s">
        <v>102</v>
      </c>
      <c r="E88" s="12" t="s">
        <v>33</v>
      </c>
      <c r="F88" s="7">
        <v>100</v>
      </c>
      <c r="G88" s="7">
        <f>1/F88</f>
        <v>0.01</v>
      </c>
      <c r="H88" s="7">
        <v>1280</v>
      </c>
      <c r="I88" s="7">
        <v>720</v>
      </c>
      <c r="J88" s="7">
        <f>O88</f>
        <v>30</v>
      </c>
      <c r="K88" s="7">
        <f>I88*2+J88</f>
        <v>1470</v>
      </c>
      <c r="L88" s="7">
        <f>H88*K88</f>
        <v>1881600</v>
      </c>
      <c r="M88" s="16">
        <f>N88-H88</f>
        <v>700</v>
      </c>
      <c r="N88" s="16">
        <v>1980</v>
      </c>
      <c r="O88" s="2">
        <v>30</v>
      </c>
      <c r="P88" s="16">
        <f t="shared" si="109"/>
        <v>1500</v>
      </c>
      <c r="Q88" s="16">
        <f>N88*P88</f>
        <v>2970000</v>
      </c>
      <c r="R88" s="13">
        <f>H88/N88</f>
        <v>0.64646464646464652</v>
      </c>
      <c r="S88" s="13">
        <f>K88/P88</f>
        <v>0.98</v>
      </c>
      <c r="T88" s="15">
        <f>G88/Q88</f>
        <v>3.367003367003367E-9</v>
      </c>
      <c r="U88" s="15">
        <f>1/T88</f>
        <v>297000000</v>
      </c>
      <c r="V88" s="15">
        <f>H88*T88</f>
        <v>4.3097643097643098E-6</v>
      </c>
      <c r="W88" s="15">
        <f>M88*T88</f>
        <v>2.3569023569023568E-6</v>
      </c>
      <c r="X88" s="15">
        <f>N88*T88</f>
        <v>6.6666666666666666E-6</v>
      </c>
      <c r="Y88" s="15">
        <f t="shared" si="117"/>
        <v>9.7999999999999997E-3</v>
      </c>
      <c r="Z88" s="15">
        <f>O88*X88</f>
        <v>2.0000000000000001E-4</v>
      </c>
      <c r="AA88" s="15">
        <f>G88/$L$3</f>
        <v>80</v>
      </c>
      <c r="AB88" s="15">
        <f t="shared" si="83"/>
        <v>79</v>
      </c>
      <c r="AC88" s="16">
        <f t="shared" si="84"/>
        <v>23818</v>
      </c>
      <c r="AD88" s="13">
        <f t="shared" si="85"/>
        <v>71454</v>
      </c>
      <c r="AE88" s="14">
        <v>32</v>
      </c>
      <c r="AF88" s="13">
        <f>AE88+AD88</f>
        <v>71486</v>
      </c>
      <c r="AG88" s="14">
        <f t="shared" si="87"/>
        <v>71518</v>
      </c>
      <c r="AH88" s="15">
        <f>K88/AA88</f>
        <v>18.375</v>
      </c>
      <c r="AI88" s="14">
        <f>CEILING(AH88,1)</f>
        <v>19</v>
      </c>
      <c r="AJ88" s="14">
        <f>AI88+$AJ$3</f>
        <v>19</v>
      </c>
      <c r="AK88" s="14">
        <f>AJ88*H88*$N$3</f>
        <v>72960</v>
      </c>
      <c r="AL88" s="14">
        <f t="shared" si="92"/>
        <v>72992</v>
      </c>
      <c r="AM88" s="14">
        <f>IF($AM$3,AK88,AG88)</f>
        <v>71518</v>
      </c>
      <c r="AN88" s="14">
        <f t="shared" si="94"/>
        <v>71518</v>
      </c>
      <c r="AO88" s="15">
        <f>AC88/AM88</f>
        <v>0.33303504012975754</v>
      </c>
      <c r="AP88" s="14">
        <f>INT(AO88)</f>
        <v>0</v>
      </c>
      <c r="AQ88" s="14">
        <f>AC88-(AP88*AM88)+AE88</f>
        <v>23850</v>
      </c>
      <c r="AR88" s="14">
        <f t="shared" si="98"/>
        <v>70</v>
      </c>
      <c r="AS88" s="16">
        <f>QUOTIENT(AR88-1, 16)+1</f>
        <v>5</v>
      </c>
      <c r="AT88" s="16">
        <f>CEILING(AR88/AS88, 1)</f>
        <v>14</v>
      </c>
      <c r="AU88" s="15">
        <f>Y88-W88</f>
        <v>9.7976430976430967E-3</v>
      </c>
      <c r="AV88" s="14">
        <f>INT(AU88/$L$3)</f>
        <v>78</v>
      </c>
      <c r="AW88" s="14">
        <f>AM88*AV88</f>
        <v>5578404</v>
      </c>
      <c r="AX88" s="14">
        <f>IF(AC88-AW88&gt;=0,AC88-AW88,0)</f>
        <v>0</v>
      </c>
      <c r="AY88" s="16">
        <f>CEILING(2*AD88/$N$3,1)*$N$3</f>
        <v>142908</v>
      </c>
      <c r="AZ88" s="14">
        <f>AX88+AY88</f>
        <v>142908</v>
      </c>
    </row>
    <row r="89" spans="1:52">
      <c r="A89" s="2">
        <v>29</v>
      </c>
      <c r="B89" s="16" t="s">
        <v>37</v>
      </c>
      <c r="C89" s="16">
        <v>47</v>
      </c>
      <c r="D89" s="18" t="s">
        <v>55</v>
      </c>
      <c r="E89" s="12" t="s">
        <v>33</v>
      </c>
      <c r="F89" s="7">
        <v>120</v>
      </c>
      <c r="G89" s="7">
        <f t="shared" si="70"/>
        <v>8.3333333333333332E-3</v>
      </c>
      <c r="H89" s="7">
        <v>1280</v>
      </c>
      <c r="I89" s="7">
        <v>720</v>
      </c>
      <c r="J89" s="7">
        <v>0</v>
      </c>
      <c r="K89" s="7">
        <f t="shared" si="132"/>
        <v>1440</v>
      </c>
      <c r="L89" s="7">
        <f t="shared" si="71"/>
        <v>1843200</v>
      </c>
      <c r="M89" s="16">
        <f t="shared" si="72"/>
        <v>370</v>
      </c>
      <c r="N89" s="16">
        <v>1650</v>
      </c>
      <c r="O89" s="2">
        <v>30</v>
      </c>
      <c r="P89" s="16">
        <f t="shared" si="109"/>
        <v>1500</v>
      </c>
      <c r="Q89" s="16">
        <f t="shared" si="73"/>
        <v>2475000</v>
      </c>
      <c r="R89" s="13">
        <f t="shared" si="74"/>
        <v>0.77575757575757576</v>
      </c>
      <c r="S89" s="13">
        <f t="shared" si="75"/>
        <v>0.96</v>
      </c>
      <c r="T89" s="15">
        <f t="shared" si="76"/>
        <v>3.367003367003367E-9</v>
      </c>
      <c r="U89" s="15">
        <f t="shared" si="77"/>
        <v>297000000</v>
      </c>
      <c r="V89" s="15">
        <f t="shared" si="78"/>
        <v>4.3097643097643098E-6</v>
      </c>
      <c r="W89" s="15">
        <f t="shared" si="79"/>
        <v>1.2457912457912458E-6</v>
      </c>
      <c r="X89" s="15">
        <f t="shared" si="80"/>
        <v>5.5555555555555558E-6</v>
      </c>
      <c r="Y89" s="15">
        <f t="shared" si="117"/>
        <v>8.1666666666666658E-3</v>
      </c>
      <c r="Z89" s="15">
        <f t="shared" si="81"/>
        <v>1.6666666666666669E-4</v>
      </c>
      <c r="AA89" s="15">
        <f t="shared" si="82"/>
        <v>66.666666666666671</v>
      </c>
      <c r="AB89" s="15">
        <f t="shared" si="83"/>
        <v>65</v>
      </c>
      <c r="AC89" s="16">
        <f t="shared" si="84"/>
        <v>28357</v>
      </c>
      <c r="AD89" s="13">
        <f t="shared" si="85"/>
        <v>85071</v>
      </c>
      <c r="AE89" s="14">
        <v>32</v>
      </c>
      <c r="AF89" s="13">
        <f t="shared" si="86"/>
        <v>85103</v>
      </c>
      <c r="AG89" s="14">
        <f t="shared" si="87"/>
        <v>85135</v>
      </c>
      <c r="AH89" s="15">
        <f t="shared" si="88"/>
        <v>21.599999999999998</v>
      </c>
      <c r="AI89" s="14">
        <f t="shared" si="89"/>
        <v>22</v>
      </c>
      <c r="AJ89" s="14">
        <f t="shared" si="90"/>
        <v>22</v>
      </c>
      <c r="AK89" s="14">
        <f t="shared" si="91"/>
        <v>84480</v>
      </c>
      <c r="AL89" s="14">
        <f t="shared" si="92"/>
        <v>84512</v>
      </c>
      <c r="AM89" s="14">
        <f t="shared" si="93"/>
        <v>85135</v>
      </c>
      <c r="AN89" s="14">
        <f t="shared" si="94"/>
        <v>85135</v>
      </c>
      <c r="AO89" s="15">
        <f t="shared" si="95"/>
        <v>0.33308275092500145</v>
      </c>
      <c r="AP89" s="14">
        <f t="shared" si="96"/>
        <v>0</v>
      </c>
      <c r="AQ89" s="14">
        <f t="shared" si="97"/>
        <v>28389</v>
      </c>
      <c r="AR89" s="14">
        <f t="shared" si="98"/>
        <v>84</v>
      </c>
      <c r="AS89" s="16">
        <f t="shared" si="99"/>
        <v>6</v>
      </c>
      <c r="AT89" s="16">
        <f t="shared" si="100"/>
        <v>14</v>
      </c>
      <c r="AU89" s="15">
        <f t="shared" si="101"/>
        <v>8.1654208754208743E-3</v>
      </c>
      <c r="AV89" s="14">
        <f t="shared" si="102"/>
        <v>65</v>
      </c>
      <c r="AW89" s="14">
        <f t="shared" si="103"/>
        <v>5533775</v>
      </c>
      <c r="AX89" s="14">
        <f t="shared" si="104"/>
        <v>0</v>
      </c>
      <c r="AY89" s="16">
        <f t="shared" si="105"/>
        <v>170142</v>
      </c>
      <c r="AZ89" s="14">
        <f t="shared" si="106"/>
        <v>170142</v>
      </c>
    </row>
    <row r="90" spans="1:52">
      <c r="A90" s="2">
        <v>30</v>
      </c>
      <c r="B90" s="16" t="s">
        <v>37</v>
      </c>
      <c r="C90" s="16">
        <v>47</v>
      </c>
      <c r="D90" s="18" t="s">
        <v>103</v>
      </c>
      <c r="E90" s="12" t="s">
        <v>33</v>
      </c>
      <c r="F90" s="7">
        <v>120</v>
      </c>
      <c r="G90" s="7">
        <f t="shared" si="70"/>
        <v>8.3333333333333332E-3</v>
      </c>
      <c r="H90" s="7">
        <v>1280</v>
      </c>
      <c r="I90" s="7">
        <v>720</v>
      </c>
      <c r="J90" s="7">
        <f t="shared" ref="J90" si="301">O90</f>
        <v>30</v>
      </c>
      <c r="K90" s="7">
        <f t="shared" ref="K90" si="302">I90*2+J90</f>
        <v>1470</v>
      </c>
      <c r="L90" s="7">
        <f t="shared" si="71"/>
        <v>1881600</v>
      </c>
      <c r="M90" s="16">
        <f t="shared" si="72"/>
        <v>370</v>
      </c>
      <c r="N90" s="16">
        <v>1650</v>
      </c>
      <c r="O90" s="2">
        <v>30</v>
      </c>
      <c r="P90" s="16">
        <f t="shared" si="109"/>
        <v>1500</v>
      </c>
      <c r="Q90" s="16">
        <f t="shared" si="73"/>
        <v>2475000</v>
      </c>
      <c r="R90" s="13">
        <f t="shared" si="74"/>
        <v>0.77575757575757576</v>
      </c>
      <c r="S90" s="13">
        <f t="shared" si="75"/>
        <v>0.98</v>
      </c>
      <c r="T90" s="15">
        <f t="shared" si="76"/>
        <v>3.367003367003367E-9</v>
      </c>
      <c r="U90" s="15">
        <f t="shared" si="77"/>
        <v>297000000</v>
      </c>
      <c r="V90" s="15">
        <f t="shared" si="78"/>
        <v>4.3097643097643098E-6</v>
      </c>
      <c r="W90" s="15">
        <f t="shared" si="79"/>
        <v>1.2457912457912458E-6</v>
      </c>
      <c r="X90" s="15">
        <f t="shared" si="80"/>
        <v>5.5555555555555558E-6</v>
      </c>
      <c r="Y90" s="15">
        <f t="shared" si="117"/>
        <v>8.1666666666666658E-3</v>
      </c>
      <c r="Z90" s="15">
        <f t="shared" si="81"/>
        <v>1.6666666666666669E-4</v>
      </c>
      <c r="AA90" s="15">
        <f t="shared" si="82"/>
        <v>66.666666666666671</v>
      </c>
      <c r="AB90" s="15">
        <f t="shared" si="83"/>
        <v>65</v>
      </c>
      <c r="AC90" s="16">
        <f t="shared" si="84"/>
        <v>28948</v>
      </c>
      <c r="AD90" s="13">
        <f t="shared" si="85"/>
        <v>86844</v>
      </c>
      <c r="AE90" s="14">
        <v>32</v>
      </c>
      <c r="AF90" s="13">
        <f t="shared" si="86"/>
        <v>86876</v>
      </c>
      <c r="AG90" s="14">
        <f t="shared" si="87"/>
        <v>86908</v>
      </c>
      <c r="AH90" s="15">
        <f t="shared" si="88"/>
        <v>22.049999999999997</v>
      </c>
      <c r="AI90" s="14">
        <f t="shared" si="89"/>
        <v>23</v>
      </c>
      <c r="AJ90" s="14">
        <f t="shared" si="90"/>
        <v>23</v>
      </c>
      <c r="AK90" s="14">
        <f t="shared" si="91"/>
        <v>88320</v>
      </c>
      <c r="AL90" s="14">
        <f t="shared" si="92"/>
        <v>88352</v>
      </c>
      <c r="AM90" s="14">
        <f t="shared" si="93"/>
        <v>86908</v>
      </c>
      <c r="AN90" s="14">
        <f t="shared" si="94"/>
        <v>86908</v>
      </c>
      <c r="AO90" s="15">
        <f t="shared" si="95"/>
        <v>0.33308786302756938</v>
      </c>
      <c r="AP90" s="14">
        <f t="shared" si="96"/>
        <v>0</v>
      </c>
      <c r="AQ90" s="14">
        <f t="shared" si="97"/>
        <v>28980</v>
      </c>
      <c r="AR90" s="14">
        <f t="shared" si="98"/>
        <v>85</v>
      </c>
      <c r="AS90" s="16">
        <f t="shared" si="99"/>
        <v>6</v>
      </c>
      <c r="AT90" s="16">
        <f t="shared" si="100"/>
        <v>15</v>
      </c>
      <c r="AU90" s="15">
        <f t="shared" si="101"/>
        <v>8.1654208754208743E-3</v>
      </c>
      <c r="AV90" s="14">
        <f t="shared" si="102"/>
        <v>65</v>
      </c>
      <c r="AW90" s="14">
        <f t="shared" si="103"/>
        <v>5649020</v>
      </c>
      <c r="AX90" s="14">
        <f t="shared" si="104"/>
        <v>0</v>
      </c>
      <c r="AY90" s="16">
        <f t="shared" si="105"/>
        <v>173688</v>
      </c>
      <c r="AZ90" s="14">
        <f t="shared" si="106"/>
        <v>173688</v>
      </c>
    </row>
    <row r="91" spans="1:52">
      <c r="A91" s="2">
        <v>31</v>
      </c>
      <c r="B91" s="16" t="s">
        <v>37</v>
      </c>
      <c r="C91" s="16">
        <v>32</v>
      </c>
      <c r="D91" s="18" t="s">
        <v>56</v>
      </c>
      <c r="E91" s="12" t="s">
        <v>33</v>
      </c>
      <c r="F91" s="7">
        <v>24</v>
      </c>
      <c r="G91" s="7">
        <f t="shared" si="70"/>
        <v>4.1666666666666664E-2</v>
      </c>
      <c r="H91" s="7">
        <v>1920</v>
      </c>
      <c r="I91" s="7">
        <v>1080</v>
      </c>
      <c r="J91" s="7">
        <v>0</v>
      </c>
      <c r="K91" s="7">
        <f t="shared" si="132"/>
        <v>2160</v>
      </c>
      <c r="L91" s="7">
        <f t="shared" si="71"/>
        <v>4147200</v>
      </c>
      <c r="M91" s="16">
        <f t="shared" si="72"/>
        <v>830</v>
      </c>
      <c r="N91" s="16">
        <v>2750</v>
      </c>
      <c r="O91" s="2">
        <v>45</v>
      </c>
      <c r="P91" s="16">
        <f t="shared" si="109"/>
        <v>2250</v>
      </c>
      <c r="Q91" s="16">
        <f t="shared" si="73"/>
        <v>6187500</v>
      </c>
      <c r="R91" s="13">
        <f t="shared" si="74"/>
        <v>0.69818181818181824</v>
      </c>
      <c r="S91" s="13">
        <f t="shared" si="75"/>
        <v>0.96</v>
      </c>
      <c r="T91" s="15">
        <f t="shared" si="76"/>
        <v>6.734006734006734E-9</v>
      </c>
      <c r="U91" s="15">
        <f t="shared" si="77"/>
        <v>148500000</v>
      </c>
      <c r="V91" s="15">
        <f t="shared" si="78"/>
        <v>1.292929292929293E-5</v>
      </c>
      <c r="W91" s="15">
        <f t="shared" si="79"/>
        <v>5.5892255892255888E-6</v>
      </c>
      <c r="X91" s="15">
        <f t="shared" si="80"/>
        <v>1.8518518518518518E-5</v>
      </c>
      <c r="Y91" s="15">
        <f t="shared" si="117"/>
        <v>4.0833333333333333E-2</v>
      </c>
      <c r="Z91" s="15">
        <f t="shared" si="81"/>
        <v>8.3333333333333328E-4</v>
      </c>
      <c r="AA91" s="15">
        <f t="shared" si="82"/>
        <v>333.33333333333331</v>
      </c>
      <c r="AB91" s="15">
        <f t="shared" si="83"/>
        <v>332</v>
      </c>
      <c r="AC91" s="16">
        <f t="shared" si="84"/>
        <v>12492</v>
      </c>
      <c r="AD91" s="13">
        <f t="shared" si="85"/>
        <v>37476</v>
      </c>
      <c r="AE91" s="14">
        <v>32</v>
      </c>
      <c r="AF91" s="13">
        <f t="shared" si="86"/>
        <v>37508</v>
      </c>
      <c r="AG91" s="14">
        <f t="shared" si="87"/>
        <v>37540</v>
      </c>
      <c r="AH91" s="15">
        <f t="shared" si="88"/>
        <v>6.48</v>
      </c>
      <c r="AI91" s="14">
        <f t="shared" si="89"/>
        <v>7</v>
      </c>
      <c r="AJ91" s="14">
        <f t="shared" si="90"/>
        <v>7</v>
      </c>
      <c r="AK91" s="14">
        <f t="shared" si="91"/>
        <v>40320</v>
      </c>
      <c r="AL91" s="14">
        <f t="shared" si="92"/>
        <v>40352</v>
      </c>
      <c r="AM91" s="14">
        <f t="shared" si="93"/>
        <v>37540</v>
      </c>
      <c r="AN91" s="14">
        <f t="shared" si="94"/>
        <v>37540</v>
      </c>
      <c r="AO91" s="15">
        <f t="shared" si="95"/>
        <v>0.3327650506126798</v>
      </c>
      <c r="AP91" s="14">
        <f t="shared" si="96"/>
        <v>0</v>
      </c>
      <c r="AQ91" s="14">
        <f t="shared" si="97"/>
        <v>12524</v>
      </c>
      <c r="AR91" s="14">
        <f t="shared" si="98"/>
        <v>37</v>
      </c>
      <c r="AS91" s="16">
        <f t="shared" si="99"/>
        <v>3</v>
      </c>
      <c r="AT91" s="16">
        <f t="shared" si="100"/>
        <v>13</v>
      </c>
      <c r="AU91" s="15">
        <f t="shared" si="101"/>
        <v>4.0827744107744104E-2</v>
      </c>
      <c r="AV91" s="14">
        <f t="shared" si="102"/>
        <v>326</v>
      </c>
      <c r="AW91" s="14">
        <f t="shared" si="103"/>
        <v>12238040</v>
      </c>
      <c r="AX91" s="14">
        <f t="shared" si="104"/>
        <v>0</v>
      </c>
      <c r="AY91" s="16">
        <f t="shared" si="105"/>
        <v>74952</v>
      </c>
      <c r="AZ91" s="14">
        <f t="shared" si="106"/>
        <v>74952</v>
      </c>
    </row>
    <row r="92" spans="1:52">
      <c r="A92" s="2">
        <v>32</v>
      </c>
      <c r="B92" s="16" t="s">
        <v>37</v>
      </c>
      <c r="C92" s="16">
        <v>32</v>
      </c>
      <c r="D92" s="18" t="s">
        <v>104</v>
      </c>
      <c r="E92" s="12" t="s">
        <v>33</v>
      </c>
      <c r="F92" s="7">
        <v>24</v>
      </c>
      <c r="G92" s="7">
        <f>1/F92</f>
        <v>4.1666666666666664E-2</v>
      </c>
      <c r="H92" s="7">
        <v>1920</v>
      </c>
      <c r="I92" s="7">
        <v>1080</v>
      </c>
      <c r="J92" s="7">
        <f>O92</f>
        <v>45</v>
      </c>
      <c r="K92" s="7">
        <f>I92*2+J92</f>
        <v>2205</v>
      </c>
      <c r="L92" s="7">
        <f>H92*K92</f>
        <v>4233600</v>
      </c>
      <c r="M92" s="16">
        <f>N92-H92</f>
        <v>830</v>
      </c>
      <c r="N92" s="16">
        <v>2750</v>
      </c>
      <c r="O92" s="2">
        <v>45</v>
      </c>
      <c r="P92" s="16">
        <f t="shared" si="109"/>
        <v>2250</v>
      </c>
      <c r="Q92" s="16">
        <f>N92*P92</f>
        <v>6187500</v>
      </c>
      <c r="R92" s="13">
        <f>H92/N92</f>
        <v>0.69818181818181824</v>
      </c>
      <c r="S92" s="13">
        <f>K92/P92</f>
        <v>0.98</v>
      </c>
      <c r="T92" s="15">
        <f>G92/Q92</f>
        <v>6.734006734006734E-9</v>
      </c>
      <c r="U92" s="15">
        <f>1/T92</f>
        <v>148500000</v>
      </c>
      <c r="V92" s="15">
        <f>H92*T92</f>
        <v>1.292929292929293E-5</v>
      </c>
      <c r="W92" s="15">
        <f>M92*T92</f>
        <v>5.5892255892255888E-6</v>
      </c>
      <c r="X92" s="15">
        <f>N92*T92</f>
        <v>1.8518518518518518E-5</v>
      </c>
      <c r="Y92" s="15">
        <f t="shared" si="117"/>
        <v>4.0833333333333333E-2</v>
      </c>
      <c r="Z92" s="15">
        <f>O92*X92</f>
        <v>8.3333333333333328E-4</v>
      </c>
      <c r="AA92" s="15">
        <f>G92/$L$3</f>
        <v>333.33333333333331</v>
      </c>
      <c r="AB92" s="15">
        <f t="shared" si="83"/>
        <v>332</v>
      </c>
      <c r="AC92" s="16">
        <f t="shared" si="84"/>
        <v>12752</v>
      </c>
      <c r="AD92" s="13">
        <f t="shared" si="85"/>
        <v>38256</v>
      </c>
      <c r="AE92" s="14">
        <v>32</v>
      </c>
      <c r="AF92" s="13">
        <f>AE92+AD92</f>
        <v>38288</v>
      </c>
      <c r="AG92" s="14">
        <f t="shared" si="87"/>
        <v>38320</v>
      </c>
      <c r="AH92" s="15">
        <f>K92/AA92</f>
        <v>6.6150000000000002</v>
      </c>
      <c r="AI92" s="14">
        <f>CEILING(AH92,1)</f>
        <v>7</v>
      </c>
      <c r="AJ92" s="14">
        <f>AI92+$AJ$3</f>
        <v>7</v>
      </c>
      <c r="AK92" s="14">
        <f>AJ92*H92*$N$3</f>
        <v>40320</v>
      </c>
      <c r="AL92" s="14">
        <f t="shared" si="92"/>
        <v>40352</v>
      </c>
      <c r="AM92" s="14">
        <f>IF($AM$3,AK92,AG92)</f>
        <v>38320</v>
      </c>
      <c r="AN92" s="14">
        <f t="shared" si="94"/>
        <v>38320</v>
      </c>
      <c r="AO92" s="15">
        <f>AC92/AM92</f>
        <v>0.33277661795407099</v>
      </c>
      <c r="AP92" s="14">
        <f>INT(AO92)</f>
        <v>0</v>
      </c>
      <c r="AQ92" s="14">
        <f>AC92-(AP92*AM92)+AE92</f>
        <v>12784</v>
      </c>
      <c r="AR92" s="14">
        <f t="shared" si="98"/>
        <v>38</v>
      </c>
      <c r="AS92" s="16">
        <f>QUOTIENT(AR92-1, 16)+1</f>
        <v>3</v>
      </c>
      <c r="AT92" s="16">
        <f>CEILING(AR92/AS92, 1)</f>
        <v>13</v>
      </c>
      <c r="AU92" s="15">
        <f>Y92-W92</f>
        <v>4.0827744107744104E-2</v>
      </c>
      <c r="AV92" s="14">
        <f>INT(AU92/$L$3)</f>
        <v>326</v>
      </c>
      <c r="AW92" s="14">
        <f>AM92*AV92</f>
        <v>12492320</v>
      </c>
      <c r="AX92" s="14">
        <f>IF(AC92-AW92&gt;=0,AC92-AW92,0)</f>
        <v>0</v>
      </c>
      <c r="AY92" s="16">
        <f>CEILING(2*AD92/$N$3,1)*$N$3</f>
        <v>76512</v>
      </c>
      <c r="AZ92" s="14">
        <f>AX92+AY92</f>
        <v>76512</v>
      </c>
    </row>
    <row r="93" spans="1:52">
      <c r="A93" s="2">
        <v>33</v>
      </c>
      <c r="B93" s="16" t="s">
        <v>37</v>
      </c>
      <c r="C93" s="16">
        <v>33</v>
      </c>
      <c r="D93" s="18" t="s">
        <v>57</v>
      </c>
      <c r="E93" s="12" t="s">
        <v>33</v>
      </c>
      <c r="F93" s="7">
        <v>25</v>
      </c>
      <c r="G93" s="7">
        <f t="shared" si="70"/>
        <v>0.04</v>
      </c>
      <c r="H93" s="7">
        <v>1920</v>
      </c>
      <c r="I93" s="7">
        <v>1080</v>
      </c>
      <c r="J93" s="7">
        <v>0</v>
      </c>
      <c r="K93" s="7">
        <f t="shared" si="132"/>
        <v>2160</v>
      </c>
      <c r="L93" s="7">
        <f t="shared" si="71"/>
        <v>4147200</v>
      </c>
      <c r="M93" s="16">
        <f t="shared" si="72"/>
        <v>720</v>
      </c>
      <c r="N93" s="16">
        <v>2640</v>
      </c>
      <c r="O93" s="2">
        <v>45</v>
      </c>
      <c r="P93" s="16">
        <f t="shared" si="109"/>
        <v>2250</v>
      </c>
      <c r="Q93" s="16">
        <f t="shared" si="73"/>
        <v>5940000</v>
      </c>
      <c r="R93" s="13">
        <f t="shared" si="74"/>
        <v>0.72727272727272729</v>
      </c>
      <c r="S93" s="13">
        <f t="shared" si="75"/>
        <v>0.96</v>
      </c>
      <c r="T93" s="15">
        <f t="shared" si="76"/>
        <v>6.734006734006734E-9</v>
      </c>
      <c r="U93" s="15">
        <f t="shared" si="77"/>
        <v>148500000</v>
      </c>
      <c r="V93" s="15">
        <f t="shared" si="78"/>
        <v>1.292929292929293E-5</v>
      </c>
      <c r="W93" s="15">
        <f t="shared" si="79"/>
        <v>4.8484848484848488E-6</v>
      </c>
      <c r="X93" s="15">
        <f t="shared" si="80"/>
        <v>1.7777777777777777E-5</v>
      </c>
      <c r="Y93" s="15">
        <f t="shared" si="117"/>
        <v>3.9199999999999999E-2</v>
      </c>
      <c r="Z93" s="15">
        <f t="shared" si="81"/>
        <v>7.9999999999999993E-4</v>
      </c>
      <c r="AA93" s="15">
        <f t="shared" si="82"/>
        <v>320</v>
      </c>
      <c r="AB93" s="15">
        <f t="shared" si="83"/>
        <v>319</v>
      </c>
      <c r="AC93" s="16">
        <f t="shared" si="84"/>
        <v>13001</v>
      </c>
      <c r="AD93" s="13">
        <f t="shared" si="85"/>
        <v>39003</v>
      </c>
      <c r="AE93" s="14">
        <v>32</v>
      </c>
      <c r="AF93" s="13">
        <f t="shared" si="86"/>
        <v>39035</v>
      </c>
      <c r="AG93" s="14">
        <f t="shared" si="87"/>
        <v>39067</v>
      </c>
      <c r="AH93" s="15">
        <f t="shared" si="88"/>
        <v>6.75</v>
      </c>
      <c r="AI93" s="14">
        <f t="shared" si="89"/>
        <v>7</v>
      </c>
      <c r="AJ93" s="14">
        <f t="shared" si="90"/>
        <v>7</v>
      </c>
      <c r="AK93" s="14">
        <f t="shared" si="91"/>
        <v>40320</v>
      </c>
      <c r="AL93" s="14">
        <f t="shared" si="92"/>
        <v>40352</v>
      </c>
      <c r="AM93" s="14">
        <f t="shared" si="93"/>
        <v>39067</v>
      </c>
      <c r="AN93" s="14">
        <f t="shared" si="94"/>
        <v>39067</v>
      </c>
      <c r="AO93" s="15">
        <f t="shared" si="95"/>
        <v>0.33278726290731309</v>
      </c>
      <c r="AP93" s="14">
        <f t="shared" si="96"/>
        <v>0</v>
      </c>
      <c r="AQ93" s="14">
        <f t="shared" si="97"/>
        <v>13033</v>
      </c>
      <c r="AR93" s="14">
        <f t="shared" si="98"/>
        <v>39</v>
      </c>
      <c r="AS93" s="16">
        <f t="shared" si="99"/>
        <v>3</v>
      </c>
      <c r="AT93" s="16">
        <f t="shared" si="100"/>
        <v>13</v>
      </c>
      <c r="AU93" s="15">
        <f t="shared" si="101"/>
        <v>3.9195151515151516E-2</v>
      </c>
      <c r="AV93" s="14">
        <f t="shared" si="102"/>
        <v>313</v>
      </c>
      <c r="AW93" s="14">
        <f t="shared" si="103"/>
        <v>12227971</v>
      </c>
      <c r="AX93" s="14">
        <f t="shared" si="104"/>
        <v>0</v>
      </c>
      <c r="AY93" s="16">
        <f t="shared" si="105"/>
        <v>78006</v>
      </c>
      <c r="AZ93" s="14">
        <f t="shared" si="106"/>
        <v>78006</v>
      </c>
    </row>
    <row r="94" spans="1:52">
      <c r="A94" s="2">
        <v>34</v>
      </c>
      <c r="B94" s="16" t="s">
        <v>37</v>
      </c>
      <c r="C94" s="16">
        <v>33</v>
      </c>
      <c r="D94" s="18" t="s">
        <v>105</v>
      </c>
      <c r="E94" s="12" t="s">
        <v>33</v>
      </c>
      <c r="F94" s="7">
        <v>25</v>
      </c>
      <c r="G94" s="7">
        <f>1/F94</f>
        <v>0.04</v>
      </c>
      <c r="H94" s="7">
        <v>1920</v>
      </c>
      <c r="I94" s="7">
        <v>1080</v>
      </c>
      <c r="J94" s="7">
        <f>O94</f>
        <v>45</v>
      </c>
      <c r="K94" s="7">
        <f>I94*2+J94</f>
        <v>2205</v>
      </c>
      <c r="L94" s="7">
        <f>H94*K94</f>
        <v>4233600</v>
      </c>
      <c r="M94" s="16">
        <f>N94-H94</f>
        <v>720</v>
      </c>
      <c r="N94" s="16">
        <v>2640</v>
      </c>
      <c r="O94" s="2">
        <v>45</v>
      </c>
      <c r="P94" s="16">
        <f t="shared" si="109"/>
        <v>2250</v>
      </c>
      <c r="Q94" s="16">
        <f>N94*P94</f>
        <v>5940000</v>
      </c>
      <c r="R94" s="13">
        <f>H94/N94</f>
        <v>0.72727272727272729</v>
      </c>
      <c r="S94" s="13">
        <f>K94/P94</f>
        <v>0.98</v>
      </c>
      <c r="T94" s="15">
        <f>G94/Q94</f>
        <v>6.734006734006734E-9</v>
      </c>
      <c r="U94" s="15">
        <f>1/T94</f>
        <v>148500000</v>
      </c>
      <c r="V94" s="15">
        <f>H94*T94</f>
        <v>1.292929292929293E-5</v>
      </c>
      <c r="W94" s="15">
        <f>M94*T94</f>
        <v>4.8484848484848488E-6</v>
      </c>
      <c r="X94" s="15">
        <f>N94*T94</f>
        <v>1.7777777777777777E-5</v>
      </c>
      <c r="Y94" s="15">
        <f t="shared" si="117"/>
        <v>3.9199999999999999E-2</v>
      </c>
      <c r="Z94" s="15">
        <f>O94*X94</f>
        <v>7.9999999999999993E-4</v>
      </c>
      <c r="AA94" s="15">
        <f>G94/$L$3</f>
        <v>320</v>
      </c>
      <c r="AB94" s="15">
        <f t="shared" si="83"/>
        <v>319</v>
      </c>
      <c r="AC94" s="16">
        <f t="shared" si="84"/>
        <v>13272</v>
      </c>
      <c r="AD94" s="13">
        <f t="shared" si="85"/>
        <v>39816</v>
      </c>
      <c r="AE94" s="14">
        <v>32</v>
      </c>
      <c r="AF94" s="13">
        <f>AE94+AD94</f>
        <v>39848</v>
      </c>
      <c r="AG94" s="14">
        <f t="shared" si="87"/>
        <v>39880</v>
      </c>
      <c r="AH94" s="15">
        <f>K94/AA94</f>
        <v>6.890625</v>
      </c>
      <c r="AI94" s="14">
        <f>CEILING(AH94,1)</f>
        <v>7</v>
      </c>
      <c r="AJ94" s="14">
        <f>AI94+$AJ$3</f>
        <v>7</v>
      </c>
      <c r="AK94" s="14">
        <f>AJ94*H94*$N$3</f>
        <v>40320</v>
      </c>
      <c r="AL94" s="14">
        <f t="shared" si="92"/>
        <v>40352</v>
      </c>
      <c r="AM94" s="14">
        <f>IF($AM$3,AK94,AG94)</f>
        <v>39880</v>
      </c>
      <c r="AN94" s="14">
        <f t="shared" si="94"/>
        <v>39880</v>
      </c>
      <c r="AO94" s="15">
        <f>AC94/AM94</f>
        <v>0.33279839518555665</v>
      </c>
      <c r="AP94" s="14">
        <f>INT(AO94)</f>
        <v>0</v>
      </c>
      <c r="AQ94" s="14">
        <f>AC94-(AP94*AM94)+AE94</f>
        <v>13304</v>
      </c>
      <c r="AR94" s="14">
        <f t="shared" si="98"/>
        <v>39</v>
      </c>
      <c r="AS94" s="16">
        <f>QUOTIENT(AR94-1, 16)+1</f>
        <v>3</v>
      </c>
      <c r="AT94" s="16">
        <f>CEILING(AR94/AS94, 1)</f>
        <v>13</v>
      </c>
      <c r="AU94" s="15">
        <f>Y94-W94</f>
        <v>3.9195151515151516E-2</v>
      </c>
      <c r="AV94" s="14">
        <f>INT(AU94/$L$3)</f>
        <v>313</v>
      </c>
      <c r="AW94" s="14">
        <f>AM94*AV94</f>
        <v>12482440</v>
      </c>
      <c r="AX94" s="14">
        <f>IF(AC94-AW94&gt;=0,AC94-AW94,0)</f>
        <v>0</v>
      </c>
      <c r="AY94" s="16">
        <f>CEILING(2*AD94/$N$3,1)*$N$3</f>
        <v>79632</v>
      </c>
      <c r="AZ94" s="14">
        <f>AX94+AY94</f>
        <v>79632</v>
      </c>
    </row>
    <row r="95" spans="1:52">
      <c r="A95" s="2">
        <v>35</v>
      </c>
      <c r="B95" s="16" t="s">
        <v>37</v>
      </c>
      <c r="C95" s="16">
        <v>34</v>
      </c>
      <c r="D95" s="18" t="s">
        <v>58</v>
      </c>
      <c r="E95" s="12" t="s">
        <v>33</v>
      </c>
      <c r="F95" s="7">
        <v>30</v>
      </c>
      <c r="G95" s="7">
        <f t="shared" si="70"/>
        <v>3.3333333333333333E-2</v>
      </c>
      <c r="H95" s="7">
        <v>1920</v>
      </c>
      <c r="I95" s="7">
        <v>1080</v>
      </c>
      <c r="J95" s="7">
        <v>0</v>
      </c>
      <c r="K95" s="7">
        <f t="shared" si="132"/>
        <v>2160</v>
      </c>
      <c r="L95" s="7">
        <f t="shared" si="71"/>
        <v>4147200</v>
      </c>
      <c r="M95" s="16">
        <f t="shared" si="72"/>
        <v>280</v>
      </c>
      <c r="N95" s="16">
        <v>2200</v>
      </c>
      <c r="O95" s="2">
        <v>45</v>
      </c>
      <c r="P95" s="16">
        <f t="shared" si="109"/>
        <v>2250</v>
      </c>
      <c r="Q95" s="16">
        <f t="shared" si="73"/>
        <v>4950000</v>
      </c>
      <c r="R95" s="13">
        <f t="shared" si="74"/>
        <v>0.87272727272727268</v>
      </c>
      <c r="S95" s="13">
        <f t="shared" si="75"/>
        <v>0.96</v>
      </c>
      <c r="T95" s="15">
        <f t="shared" si="76"/>
        <v>6.734006734006734E-9</v>
      </c>
      <c r="U95" s="15">
        <f t="shared" si="77"/>
        <v>148500000</v>
      </c>
      <c r="V95" s="15">
        <f t="shared" si="78"/>
        <v>1.292929292929293E-5</v>
      </c>
      <c r="W95" s="15">
        <f t="shared" si="79"/>
        <v>1.8855218855218854E-6</v>
      </c>
      <c r="X95" s="15">
        <f t="shared" si="80"/>
        <v>1.4814814814814815E-5</v>
      </c>
      <c r="Y95" s="15">
        <f t="shared" si="117"/>
        <v>3.2666666666666663E-2</v>
      </c>
      <c r="Z95" s="15">
        <f t="shared" si="81"/>
        <v>6.6666666666666664E-4</v>
      </c>
      <c r="AA95" s="15">
        <f t="shared" si="82"/>
        <v>266.66666666666669</v>
      </c>
      <c r="AB95" s="15">
        <f t="shared" si="83"/>
        <v>265</v>
      </c>
      <c r="AC95" s="16">
        <f t="shared" si="84"/>
        <v>15650</v>
      </c>
      <c r="AD95" s="13">
        <f t="shared" si="85"/>
        <v>46950</v>
      </c>
      <c r="AE95" s="14">
        <v>32</v>
      </c>
      <c r="AF95" s="13">
        <f t="shared" si="86"/>
        <v>46982</v>
      </c>
      <c r="AG95" s="14">
        <f t="shared" si="87"/>
        <v>47014</v>
      </c>
      <c r="AH95" s="15">
        <f t="shared" si="88"/>
        <v>8.1</v>
      </c>
      <c r="AI95" s="14">
        <f t="shared" si="89"/>
        <v>9</v>
      </c>
      <c r="AJ95" s="14">
        <f t="shared" si="90"/>
        <v>9</v>
      </c>
      <c r="AK95" s="14">
        <f t="shared" si="91"/>
        <v>51840</v>
      </c>
      <c r="AL95" s="14">
        <f t="shared" si="92"/>
        <v>51872</v>
      </c>
      <c r="AM95" s="14">
        <f t="shared" si="93"/>
        <v>47014</v>
      </c>
      <c r="AN95" s="14">
        <f t="shared" si="94"/>
        <v>47014</v>
      </c>
      <c r="AO95" s="15">
        <f t="shared" si="95"/>
        <v>0.3328795677883184</v>
      </c>
      <c r="AP95" s="14">
        <f t="shared" si="96"/>
        <v>0</v>
      </c>
      <c r="AQ95" s="14">
        <f t="shared" si="97"/>
        <v>15682</v>
      </c>
      <c r="AR95" s="14">
        <f t="shared" si="98"/>
        <v>46</v>
      </c>
      <c r="AS95" s="16">
        <f t="shared" si="99"/>
        <v>3</v>
      </c>
      <c r="AT95" s="16">
        <f t="shared" si="100"/>
        <v>16</v>
      </c>
      <c r="AU95" s="15">
        <f t="shared" si="101"/>
        <v>3.2664781144781142E-2</v>
      </c>
      <c r="AV95" s="14">
        <f t="shared" si="102"/>
        <v>261</v>
      </c>
      <c r="AW95" s="14">
        <f t="shared" si="103"/>
        <v>12270654</v>
      </c>
      <c r="AX95" s="14">
        <f t="shared" si="104"/>
        <v>0</v>
      </c>
      <c r="AY95" s="16">
        <f t="shared" si="105"/>
        <v>93900</v>
      </c>
      <c r="AZ95" s="14">
        <f t="shared" si="106"/>
        <v>93900</v>
      </c>
    </row>
    <row r="96" spans="1:52">
      <c r="A96" s="2">
        <v>36</v>
      </c>
      <c r="B96" s="16" t="s">
        <v>37</v>
      </c>
      <c r="C96" s="16">
        <v>34</v>
      </c>
      <c r="D96" s="18" t="s">
        <v>106</v>
      </c>
      <c r="E96" s="12" t="s">
        <v>33</v>
      </c>
      <c r="F96" s="7">
        <v>30</v>
      </c>
      <c r="G96" s="7">
        <f>1/F96</f>
        <v>3.3333333333333333E-2</v>
      </c>
      <c r="H96" s="7">
        <v>1920</v>
      </c>
      <c r="I96" s="7">
        <v>1080</v>
      </c>
      <c r="J96" s="7">
        <f>O96</f>
        <v>45</v>
      </c>
      <c r="K96" s="7">
        <f>I96*2+J96</f>
        <v>2205</v>
      </c>
      <c r="L96" s="7">
        <f>H96*K96</f>
        <v>4233600</v>
      </c>
      <c r="M96" s="16">
        <f>N96-H96</f>
        <v>280</v>
      </c>
      <c r="N96" s="16">
        <v>2200</v>
      </c>
      <c r="O96" s="2">
        <v>45</v>
      </c>
      <c r="P96" s="16">
        <f t="shared" si="109"/>
        <v>2250</v>
      </c>
      <c r="Q96" s="16">
        <f>N96*P96</f>
        <v>4950000</v>
      </c>
      <c r="R96" s="13">
        <f>H96/N96</f>
        <v>0.87272727272727268</v>
      </c>
      <c r="S96" s="13">
        <f>K96/P96</f>
        <v>0.98</v>
      </c>
      <c r="T96" s="15">
        <f>G96/Q96</f>
        <v>6.734006734006734E-9</v>
      </c>
      <c r="U96" s="15">
        <f>1/T96</f>
        <v>148500000</v>
      </c>
      <c r="V96" s="15">
        <f>H96*T96</f>
        <v>1.292929292929293E-5</v>
      </c>
      <c r="W96" s="15">
        <f>M96*T96</f>
        <v>1.8855218855218854E-6</v>
      </c>
      <c r="X96" s="15">
        <f>N96*T96</f>
        <v>1.4814814814814815E-5</v>
      </c>
      <c r="Y96" s="15">
        <f t="shared" si="117"/>
        <v>3.2666666666666663E-2</v>
      </c>
      <c r="Z96" s="15">
        <f>O96*X96</f>
        <v>6.6666666666666664E-4</v>
      </c>
      <c r="AA96" s="15">
        <f>G96/$L$3</f>
        <v>266.66666666666669</v>
      </c>
      <c r="AB96" s="15">
        <f t="shared" si="83"/>
        <v>265</v>
      </c>
      <c r="AC96" s="16">
        <f t="shared" si="84"/>
        <v>15976</v>
      </c>
      <c r="AD96" s="13">
        <f t="shared" si="85"/>
        <v>47928</v>
      </c>
      <c r="AE96" s="14">
        <v>32</v>
      </c>
      <c r="AF96" s="13">
        <f>AE96+AD96</f>
        <v>47960</v>
      </c>
      <c r="AG96" s="14">
        <f t="shared" si="87"/>
        <v>47992</v>
      </c>
      <c r="AH96" s="15">
        <f>K96/AA96</f>
        <v>8.2687499999999989</v>
      </c>
      <c r="AI96" s="14">
        <f>CEILING(AH96,1)</f>
        <v>9</v>
      </c>
      <c r="AJ96" s="14">
        <f>AI96+$AJ$3</f>
        <v>9</v>
      </c>
      <c r="AK96" s="14">
        <f>AJ96*H96*$N$3</f>
        <v>51840</v>
      </c>
      <c r="AL96" s="14">
        <f t="shared" si="92"/>
        <v>51872</v>
      </c>
      <c r="AM96" s="14">
        <f>IF($AM$3,AK96,AG96)</f>
        <v>47992</v>
      </c>
      <c r="AN96" s="14">
        <f t="shared" si="94"/>
        <v>47992</v>
      </c>
      <c r="AO96" s="15">
        <f>AC96/AM96</f>
        <v>0.33288881480246707</v>
      </c>
      <c r="AP96" s="14">
        <f>INT(AO96)</f>
        <v>0</v>
      </c>
      <c r="AQ96" s="14">
        <f>AC96-(AP96*AM96)+AE96</f>
        <v>16008</v>
      </c>
      <c r="AR96" s="14">
        <f t="shared" si="98"/>
        <v>47</v>
      </c>
      <c r="AS96" s="16">
        <f>QUOTIENT(AR96-1, 16)+1</f>
        <v>3</v>
      </c>
      <c r="AT96" s="16">
        <f>CEILING(AR96/AS96, 1)</f>
        <v>16</v>
      </c>
      <c r="AU96" s="15">
        <f>Y96-W96</f>
        <v>3.2664781144781142E-2</v>
      </c>
      <c r="AV96" s="14">
        <f>INT(AU96/$L$3)</f>
        <v>261</v>
      </c>
      <c r="AW96" s="14">
        <f>AM96*AV96</f>
        <v>12525912</v>
      </c>
      <c r="AX96" s="14">
        <f>IF(AC96-AW96&gt;=0,AC96-AW96,0)</f>
        <v>0</v>
      </c>
      <c r="AY96" s="16">
        <f>CEILING(2*AD96/$N$3,1)*$N$3</f>
        <v>95856</v>
      </c>
      <c r="AZ96" s="14">
        <f>AX96+AY96</f>
        <v>95856</v>
      </c>
    </row>
    <row r="97" spans="1:52">
      <c r="A97" s="2">
        <v>37</v>
      </c>
      <c r="B97" s="16" t="s">
        <v>37</v>
      </c>
      <c r="C97" s="16">
        <v>31</v>
      </c>
      <c r="D97" s="18" t="s">
        <v>59</v>
      </c>
      <c r="E97" s="12" t="s">
        <v>33</v>
      </c>
      <c r="F97" s="7">
        <v>50</v>
      </c>
      <c r="G97" s="7">
        <f t="shared" si="70"/>
        <v>0.02</v>
      </c>
      <c r="H97" s="7">
        <v>1920</v>
      </c>
      <c r="I97" s="7">
        <v>1080</v>
      </c>
      <c r="J97" s="7">
        <v>0</v>
      </c>
      <c r="K97" s="7">
        <f t="shared" si="132"/>
        <v>2160</v>
      </c>
      <c r="L97" s="7">
        <f t="shared" si="71"/>
        <v>4147200</v>
      </c>
      <c r="M97" s="16">
        <f t="shared" si="72"/>
        <v>720</v>
      </c>
      <c r="N97" s="16">
        <v>2640</v>
      </c>
      <c r="O97" s="2">
        <v>45</v>
      </c>
      <c r="P97" s="16">
        <f t="shared" si="109"/>
        <v>2250</v>
      </c>
      <c r="Q97" s="16">
        <f t="shared" si="73"/>
        <v>5940000</v>
      </c>
      <c r="R97" s="13">
        <f t="shared" si="74"/>
        <v>0.72727272727272729</v>
      </c>
      <c r="S97" s="13">
        <f t="shared" si="75"/>
        <v>0.96</v>
      </c>
      <c r="T97" s="15">
        <f t="shared" si="76"/>
        <v>3.367003367003367E-9</v>
      </c>
      <c r="U97" s="15">
        <f t="shared" si="77"/>
        <v>297000000</v>
      </c>
      <c r="V97" s="15">
        <f t="shared" si="78"/>
        <v>6.4646464646464648E-6</v>
      </c>
      <c r="W97" s="15">
        <f t="shared" si="79"/>
        <v>2.4242424242424244E-6</v>
      </c>
      <c r="X97" s="15">
        <f t="shared" si="80"/>
        <v>8.8888888888888883E-6</v>
      </c>
      <c r="Y97" s="15">
        <f t="shared" si="117"/>
        <v>1.9599999999999999E-2</v>
      </c>
      <c r="Z97" s="15">
        <f t="shared" si="81"/>
        <v>3.9999999999999996E-4</v>
      </c>
      <c r="AA97" s="15">
        <f t="shared" si="82"/>
        <v>160</v>
      </c>
      <c r="AB97" s="15">
        <f t="shared" si="83"/>
        <v>159</v>
      </c>
      <c r="AC97" s="16">
        <f t="shared" si="84"/>
        <v>26084</v>
      </c>
      <c r="AD97" s="13">
        <f t="shared" si="85"/>
        <v>78252</v>
      </c>
      <c r="AE97" s="14">
        <v>32</v>
      </c>
      <c r="AF97" s="13">
        <f t="shared" si="86"/>
        <v>78284</v>
      </c>
      <c r="AG97" s="14">
        <f t="shared" si="87"/>
        <v>78316</v>
      </c>
      <c r="AH97" s="15">
        <f t="shared" si="88"/>
        <v>13.5</v>
      </c>
      <c r="AI97" s="14">
        <f t="shared" si="89"/>
        <v>14</v>
      </c>
      <c r="AJ97" s="14">
        <f t="shared" si="90"/>
        <v>14</v>
      </c>
      <c r="AK97" s="14">
        <f t="shared" si="91"/>
        <v>80640</v>
      </c>
      <c r="AL97" s="14">
        <f t="shared" si="92"/>
        <v>80672</v>
      </c>
      <c r="AM97" s="14">
        <f t="shared" si="93"/>
        <v>78316</v>
      </c>
      <c r="AN97" s="14">
        <f t="shared" si="94"/>
        <v>78316</v>
      </c>
      <c r="AO97" s="15">
        <f t="shared" si="95"/>
        <v>0.33306093263190151</v>
      </c>
      <c r="AP97" s="14">
        <f t="shared" si="96"/>
        <v>0</v>
      </c>
      <c r="AQ97" s="14">
        <f t="shared" si="97"/>
        <v>26116</v>
      </c>
      <c r="AR97" s="14">
        <f t="shared" si="98"/>
        <v>77</v>
      </c>
      <c r="AS97" s="16">
        <f t="shared" si="99"/>
        <v>5</v>
      </c>
      <c r="AT97" s="16">
        <f t="shared" si="100"/>
        <v>16</v>
      </c>
      <c r="AU97" s="15">
        <f t="shared" si="101"/>
        <v>1.9597575757575758E-2</v>
      </c>
      <c r="AV97" s="14">
        <f t="shared" si="102"/>
        <v>156</v>
      </c>
      <c r="AW97" s="14">
        <f t="shared" si="103"/>
        <v>12217296</v>
      </c>
      <c r="AX97" s="14">
        <f t="shared" si="104"/>
        <v>0</v>
      </c>
      <c r="AY97" s="16">
        <f t="shared" si="105"/>
        <v>156504</v>
      </c>
      <c r="AZ97" s="14">
        <f t="shared" si="106"/>
        <v>156504</v>
      </c>
    </row>
    <row r="98" spans="1:52">
      <c r="A98" s="2">
        <v>38</v>
      </c>
      <c r="B98" s="16" t="s">
        <v>37</v>
      </c>
      <c r="C98" s="16">
        <v>31</v>
      </c>
      <c r="D98" s="18" t="s">
        <v>107</v>
      </c>
      <c r="E98" s="12" t="s">
        <v>33</v>
      </c>
      <c r="F98" s="7">
        <v>50</v>
      </c>
      <c r="G98" s="7">
        <f>1/F98</f>
        <v>0.02</v>
      </c>
      <c r="H98" s="7">
        <v>1920</v>
      </c>
      <c r="I98" s="7">
        <v>1080</v>
      </c>
      <c r="J98" s="7">
        <f>O98</f>
        <v>45</v>
      </c>
      <c r="K98" s="7">
        <f>I98*2+J98</f>
        <v>2205</v>
      </c>
      <c r="L98" s="7">
        <f>H98*K98</f>
        <v>4233600</v>
      </c>
      <c r="M98" s="16">
        <f>N98-H98</f>
        <v>720</v>
      </c>
      <c r="N98" s="16">
        <v>2640</v>
      </c>
      <c r="O98" s="2">
        <v>45</v>
      </c>
      <c r="P98" s="16">
        <f t="shared" si="109"/>
        <v>2250</v>
      </c>
      <c r="Q98" s="16">
        <f>N98*P98</f>
        <v>5940000</v>
      </c>
      <c r="R98" s="13">
        <f>H98/N98</f>
        <v>0.72727272727272729</v>
      </c>
      <c r="S98" s="13">
        <f>K98/P98</f>
        <v>0.98</v>
      </c>
      <c r="T98" s="15">
        <f>G98/Q98</f>
        <v>3.367003367003367E-9</v>
      </c>
      <c r="U98" s="15">
        <f>1/T98</f>
        <v>297000000</v>
      </c>
      <c r="V98" s="15">
        <f>H98*T98</f>
        <v>6.4646464646464648E-6</v>
      </c>
      <c r="W98" s="15">
        <f>M98*T98</f>
        <v>2.4242424242424244E-6</v>
      </c>
      <c r="X98" s="15">
        <f>N98*T98</f>
        <v>8.8888888888888883E-6</v>
      </c>
      <c r="Y98" s="15">
        <f t="shared" si="117"/>
        <v>1.9599999999999999E-2</v>
      </c>
      <c r="Z98" s="15">
        <f>O98*X98</f>
        <v>3.9999999999999996E-4</v>
      </c>
      <c r="AA98" s="15">
        <f>G98/$L$3</f>
        <v>160</v>
      </c>
      <c r="AB98" s="15">
        <f t="shared" si="83"/>
        <v>159</v>
      </c>
      <c r="AC98" s="16">
        <f t="shared" si="84"/>
        <v>26627</v>
      </c>
      <c r="AD98" s="13">
        <f t="shared" si="85"/>
        <v>79881</v>
      </c>
      <c r="AE98" s="14">
        <v>32</v>
      </c>
      <c r="AF98" s="13">
        <f>AE98+AD98</f>
        <v>79913</v>
      </c>
      <c r="AG98" s="14">
        <f t="shared" si="87"/>
        <v>79945</v>
      </c>
      <c r="AH98" s="15">
        <f>K98/AA98</f>
        <v>13.78125</v>
      </c>
      <c r="AI98" s="14">
        <f>CEILING(AH98,1)</f>
        <v>14</v>
      </c>
      <c r="AJ98" s="14">
        <f>AI98+$AJ$3</f>
        <v>14</v>
      </c>
      <c r="AK98" s="14">
        <f>AJ98*H98*$N$3</f>
        <v>80640</v>
      </c>
      <c r="AL98" s="14">
        <f t="shared" si="92"/>
        <v>80672</v>
      </c>
      <c r="AM98" s="14">
        <f>IF($AM$3,AK98,AG98)</f>
        <v>79945</v>
      </c>
      <c r="AN98" s="14">
        <f t="shared" si="94"/>
        <v>79945</v>
      </c>
      <c r="AO98" s="15">
        <f>AC98/AM98</f>
        <v>0.33306648320720494</v>
      </c>
      <c r="AP98" s="14">
        <f>INT(AO98)</f>
        <v>0</v>
      </c>
      <c r="AQ98" s="14">
        <f>AC98-(AP98*AM98)+AE98</f>
        <v>26659</v>
      </c>
      <c r="AR98" s="14">
        <f t="shared" si="98"/>
        <v>79</v>
      </c>
      <c r="AS98" s="16">
        <f>QUOTIENT(AR98-1, 16)+1</f>
        <v>5</v>
      </c>
      <c r="AT98" s="16">
        <f>CEILING(AR98/AS98, 1)</f>
        <v>16</v>
      </c>
      <c r="AU98" s="15">
        <f>Y98-W98</f>
        <v>1.9597575757575758E-2</v>
      </c>
      <c r="AV98" s="14">
        <f>INT(AU98/$L$3)</f>
        <v>156</v>
      </c>
      <c r="AW98" s="14">
        <f>AM98*AV98</f>
        <v>12471420</v>
      </c>
      <c r="AX98" s="14">
        <f>IF(AC98-AW98&gt;=0,AC98-AW98,0)</f>
        <v>0</v>
      </c>
      <c r="AY98" s="16">
        <f>CEILING(2*AD98/$N$3,1)*$N$3</f>
        <v>159762</v>
      </c>
      <c r="AZ98" s="14">
        <f>AX98+AY98</f>
        <v>159762</v>
      </c>
    </row>
    <row r="99" spans="1:52">
      <c r="A99" s="2">
        <v>39</v>
      </c>
      <c r="B99" s="16" t="s">
        <v>37</v>
      </c>
      <c r="C99" s="16">
        <v>16</v>
      </c>
      <c r="D99" s="18" t="s">
        <v>60</v>
      </c>
      <c r="E99" s="12" t="s">
        <v>33</v>
      </c>
      <c r="F99" s="7">
        <v>60</v>
      </c>
      <c r="G99" s="7">
        <f t="shared" si="70"/>
        <v>1.6666666666666666E-2</v>
      </c>
      <c r="H99" s="7">
        <v>1920</v>
      </c>
      <c r="I99" s="7">
        <v>1080</v>
      </c>
      <c r="J99" s="7">
        <v>0</v>
      </c>
      <c r="K99" s="7">
        <f t="shared" si="132"/>
        <v>2160</v>
      </c>
      <c r="L99" s="7">
        <f t="shared" si="71"/>
        <v>4147200</v>
      </c>
      <c r="M99" s="16">
        <f t="shared" si="72"/>
        <v>280</v>
      </c>
      <c r="N99" s="16">
        <v>2200</v>
      </c>
      <c r="O99" s="2">
        <v>45</v>
      </c>
      <c r="P99" s="16">
        <f t="shared" si="109"/>
        <v>2250</v>
      </c>
      <c r="Q99" s="16">
        <f t="shared" si="73"/>
        <v>4950000</v>
      </c>
      <c r="R99" s="13">
        <f t="shared" si="74"/>
        <v>0.87272727272727268</v>
      </c>
      <c r="S99" s="13">
        <f t="shared" si="75"/>
        <v>0.96</v>
      </c>
      <c r="T99" s="15">
        <f t="shared" si="76"/>
        <v>3.367003367003367E-9</v>
      </c>
      <c r="U99" s="15">
        <f t="shared" si="77"/>
        <v>297000000</v>
      </c>
      <c r="V99" s="15">
        <f t="shared" si="78"/>
        <v>6.4646464646464648E-6</v>
      </c>
      <c r="W99" s="15">
        <f t="shared" si="79"/>
        <v>9.4276094276094272E-7</v>
      </c>
      <c r="X99" s="15">
        <f t="shared" si="80"/>
        <v>7.4074074074074075E-6</v>
      </c>
      <c r="Y99" s="15">
        <f t="shared" si="117"/>
        <v>1.6333333333333332E-2</v>
      </c>
      <c r="Z99" s="15">
        <f t="shared" si="81"/>
        <v>3.3333333333333332E-4</v>
      </c>
      <c r="AA99" s="15">
        <f t="shared" si="82"/>
        <v>133.33333333333334</v>
      </c>
      <c r="AB99" s="15">
        <f t="shared" si="83"/>
        <v>132</v>
      </c>
      <c r="AC99" s="16">
        <f t="shared" si="84"/>
        <v>31419</v>
      </c>
      <c r="AD99" s="13">
        <f t="shared" si="85"/>
        <v>94257</v>
      </c>
      <c r="AE99" s="14">
        <v>32</v>
      </c>
      <c r="AF99" s="13">
        <f t="shared" si="86"/>
        <v>94289</v>
      </c>
      <c r="AG99" s="14">
        <f t="shared" si="87"/>
        <v>94321</v>
      </c>
      <c r="AH99" s="15">
        <f t="shared" si="88"/>
        <v>16.2</v>
      </c>
      <c r="AI99" s="14">
        <f t="shared" si="89"/>
        <v>17</v>
      </c>
      <c r="AJ99" s="14">
        <f t="shared" si="90"/>
        <v>17</v>
      </c>
      <c r="AK99" s="14">
        <f t="shared" si="91"/>
        <v>97920</v>
      </c>
      <c r="AL99" s="14">
        <f t="shared" si="92"/>
        <v>97952</v>
      </c>
      <c r="AM99" s="14">
        <f t="shared" si="93"/>
        <v>94321</v>
      </c>
      <c r="AN99" s="14">
        <f t="shared" si="94"/>
        <v>94321</v>
      </c>
      <c r="AO99" s="15">
        <f t="shared" si="95"/>
        <v>0.3331071553524666</v>
      </c>
      <c r="AP99" s="14">
        <f t="shared" si="96"/>
        <v>0</v>
      </c>
      <c r="AQ99" s="14">
        <f t="shared" si="97"/>
        <v>31451</v>
      </c>
      <c r="AR99" s="14">
        <f t="shared" si="98"/>
        <v>93</v>
      </c>
      <c r="AS99" s="16">
        <f t="shared" si="99"/>
        <v>6</v>
      </c>
      <c r="AT99" s="16">
        <f t="shared" si="100"/>
        <v>16</v>
      </c>
      <c r="AU99" s="15">
        <f t="shared" si="101"/>
        <v>1.6332390572390571E-2</v>
      </c>
      <c r="AV99" s="14">
        <f t="shared" si="102"/>
        <v>130</v>
      </c>
      <c r="AW99" s="14">
        <f t="shared" si="103"/>
        <v>12261730</v>
      </c>
      <c r="AX99" s="14">
        <f t="shared" si="104"/>
        <v>0</v>
      </c>
      <c r="AY99" s="16">
        <f t="shared" si="105"/>
        <v>188514</v>
      </c>
      <c r="AZ99" s="14">
        <f t="shared" si="106"/>
        <v>188514</v>
      </c>
    </row>
    <row r="100" spans="1:52">
      <c r="A100" s="2">
        <v>40</v>
      </c>
      <c r="B100" s="16" t="s">
        <v>37</v>
      </c>
      <c r="C100" s="16">
        <v>16</v>
      </c>
      <c r="D100" s="18" t="s">
        <v>108</v>
      </c>
      <c r="E100" s="12" t="s">
        <v>33</v>
      </c>
      <c r="F100" s="7">
        <v>60</v>
      </c>
      <c r="G100" s="7">
        <f>1/F100</f>
        <v>1.6666666666666666E-2</v>
      </c>
      <c r="H100" s="7">
        <v>1920</v>
      </c>
      <c r="I100" s="7">
        <v>1080</v>
      </c>
      <c r="J100" s="7">
        <f>O100</f>
        <v>45</v>
      </c>
      <c r="K100" s="7">
        <f>I100*2+J100</f>
        <v>2205</v>
      </c>
      <c r="L100" s="7">
        <f>H100*K100</f>
        <v>4233600</v>
      </c>
      <c r="M100" s="16">
        <f>N100-H100</f>
        <v>280</v>
      </c>
      <c r="N100" s="16">
        <v>2200</v>
      </c>
      <c r="O100" s="2">
        <v>45</v>
      </c>
      <c r="P100" s="16">
        <f t="shared" si="109"/>
        <v>2250</v>
      </c>
      <c r="Q100" s="16">
        <f>N100*P100</f>
        <v>4950000</v>
      </c>
      <c r="R100" s="13">
        <f>H100/N100</f>
        <v>0.87272727272727268</v>
      </c>
      <c r="S100" s="13">
        <f>K100/P100</f>
        <v>0.98</v>
      </c>
      <c r="T100" s="15">
        <f>G100/Q100</f>
        <v>3.367003367003367E-9</v>
      </c>
      <c r="U100" s="15">
        <f>1/T100</f>
        <v>297000000</v>
      </c>
      <c r="V100" s="15">
        <f>H100*T100</f>
        <v>6.4646464646464648E-6</v>
      </c>
      <c r="W100" s="15">
        <f>M100*T100</f>
        <v>9.4276094276094272E-7</v>
      </c>
      <c r="X100" s="15">
        <f>N100*T100</f>
        <v>7.4074074074074075E-6</v>
      </c>
      <c r="Y100" s="15">
        <f t="shared" si="117"/>
        <v>1.6333333333333332E-2</v>
      </c>
      <c r="Z100" s="15">
        <f>O100*X100</f>
        <v>3.3333333333333332E-4</v>
      </c>
      <c r="AA100" s="15">
        <f>G100/$L$3</f>
        <v>133.33333333333334</v>
      </c>
      <c r="AB100" s="15">
        <f t="shared" si="83"/>
        <v>132</v>
      </c>
      <c r="AC100" s="16">
        <f t="shared" si="84"/>
        <v>32073</v>
      </c>
      <c r="AD100" s="13">
        <f t="shared" si="85"/>
        <v>96219</v>
      </c>
      <c r="AE100" s="14">
        <v>32</v>
      </c>
      <c r="AF100" s="13">
        <f>AE100+AD100</f>
        <v>96251</v>
      </c>
      <c r="AG100" s="14">
        <f t="shared" si="87"/>
        <v>96283</v>
      </c>
      <c r="AH100" s="15">
        <f>K100/AA100</f>
        <v>16.537499999999998</v>
      </c>
      <c r="AI100" s="14">
        <f>CEILING(AH100,1)</f>
        <v>17</v>
      </c>
      <c r="AJ100" s="14">
        <f>AI100+$AJ$3</f>
        <v>17</v>
      </c>
      <c r="AK100" s="14">
        <f>AJ100*H100*$N$3</f>
        <v>97920</v>
      </c>
      <c r="AL100" s="14">
        <f t="shared" si="92"/>
        <v>97952</v>
      </c>
      <c r="AM100" s="14">
        <f>IF($AM$3,AK100,AG100)</f>
        <v>96283</v>
      </c>
      <c r="AN100" s="14">
        <f t="shared" si="94"/>
        <v>96283</v>
      </c>
      <c r="AO100" s="15">
        <f>AC100/AM100</f>
        <v>0.33311176427822148</v>
      </c>
      <c r="AP100" s="14">
        <f>INT(AO100)</f>
        <v>0</v>
      </c>
      <c r="AQ100" s="14">
        <f>AC100-(AP100*AM100)+AE100</f>
        <v>32105</v>
      </c>
      <c r="AR100" s="14">
        <f t="shared" si="98"/>
        <v>95</v>
      </c>
      <c r="AS100" s="16">
        <f>QUOTIENT(AR100-1, 16)+1</f>
        <v>6</v>
      </c>
      <c r="AT100" s="16">
        <f>CEILING(AR100/AS100, 1)</f>
        <v>16</v>
      </c>
      <c r="AU100" s="15">
        <f>Y100-W100</f>
        <v>1.6332390572390571E-2</v>
      </c>
      <c r="AV100" s="14">
        <f>INT(AU100/$L$3)</f>
        <v>130</v>
      </c>
      <c r="AW100" s="14">
        <f>AM100*AV100</f>
        <v>12516790</v>
      </c>
      <c r="AX100" s="14">
        <f>IF(AC100-AW100&gt;=0,AC100-AW100,0)</f>
        <v>0</v>
      </c>
      <c r="AY100" s="16">
        <f>CEILING(2*AD100/$N$3,1)*$N$3</f>
        <v>192438</v>
      </c>
      <c r="AZ100" s="14">
        <f>AX100+AY100</f>
        <v>192438</v>
      </c>
    </row>
    <row r="101" spans="1:52">
      <c r="A101" s="2">
        <v>41</v>
      </c>
      <c r="B101" s="16" t="s">
        <v>37</v>
      </c>
      <c r="C101" s="16">
        <v>64</v>
      </c>
      <c r="D101" s="18" t="s">
        <v>61</v>
      </c>
      <c r="E101" s="12" t="s">
        <v>33</v>
      </c>
      <c r="F101" s="7">
        <v>100</v>
      </c>
      <c r="G101" s="7">
        <f t="shared" si="70"/>
        <v>0.01</v>
      </c>
      <c r="H101" s="7">
        <v>1920</v>
      </c>
      <c r="I101" s="7">
        <v>1080</v>
      </c>
      <c r="J101" s="7">
        <v>0</v>
      </c>
      <c r="K101" s="7">
        <f t="shared" si="132"/>
        <v>2160</v>
      </c>
      <c r="L101" s="7">
        <f t="shared" si="71"/>
        <v>4147200</v>
      </c>
      <c r="M101" s="16">
        <f t="shared" si="72"/>
        <v>720</v>
      </c>
      <c r="N101" s="16">
        <v>2640</v>
      </c>
      <c r="O101" s="2">
        <v>45</v>
      </c>
      <c r="P101" s="16">
        <f t="shared" si="109"/>
        <v>2250</v>
      </c>
      <c r="Q101" s="16">
        <f t="shared" si="73"/>
        <v>5940000</v>
      </c>
      <c r="R101" s="13">
        <f t="shared" si="74"/>
        <v>0.72727272727272729</v>
      </c>
      <c r="S101" s="13">
        <f t="shared" si="75"/>
        <v>0.96</v>
      </c>
      <c r="T101" s="15">
        <f t="shared" si="76"/>
        <v>1.6835016835016835E-9</v>
      </c>
      <c r="U101" s="15">
        <f t="shared" si="77"/>
        <v>594000000</v>
      </c>
      <c r="V101" s="15">
        <f t="shared" si="78"/>
        <v>3.2323232323232324E-6</v>
      </c>
      <c r="W101" s="15">
        <f t="shared" si="79"/>
        <v>1.2121212121212122E-6</v>
      </c>
      <c r="X101" s="15">
        <f t="shared" si="80"/>
        <v>4.4444444444444441E-6</v>
      </c>
      <c r="Y101" s="15">
        <f t="shared" si="117"/>
        <v>9.7999999999999997E-3</v>
      </c>
      <c r="Z101" s="15">
        <f t="shared" si="81"/>
        <v>1.9999999999999998E-4</v>
      </c>
      <c r="AA101" s="15">
        <f t="shared" si="82"/>
        <v>80</v>
      </c>
      <c r="AB101" s="15">
        <f t="shared" si="83"/>
        <v>79</v>
      </c>
      <c r="AC101" s="16">
        <f t="shared" si="84"/>
        <v>52497</v>
      </c>
      <c r="AD101" s="13">
        <f t="shared" si="85"/>
        <v>157491</v>
      </c>
      <c r="AE101" s="14">
        <v>32</v>
      </c>
      <c r="AF101" s="13">
        <f t="shared" si="86"/>
        <v>157523</v>
      </c>
      <c r="AG101" s="14">
        <f t="shared" si="87"/>
        <v>157555</v>
      </c>
      <c r="AH101" s="15">
        <f t="shared" si="88"/>
        <v>27</v>
      </c>
      <c r="AI101" s="14">
        <f t="shared" si="89"/>
        <v>27</v>
      </c>
      <c r="AJ101" s="14">
        <f t="shared" si="90"/>
        <v>27</v>
      </c>
      <c r="AK101" s="14">
        <f t="shared" si="91"/>
        <v>155520</v>
      </c>
      <c r="AL101" s="14">
        <f t="shared" si="92"/>
        <v>155552</v>
      </c>
      <c r="AM101" s="14">
        <f t="shared" si="93"/>
        <v>157555</v>
      </c>
      <c r="AN101" s="14">
        <f t="shared" si="94"/>
        <v>157555</v>
      </c>
      <c r="AO101" s="15">
        <f t="shared" si="95"/>
        <v>0.33319793088127958</v>
      </c>
      <c r="AP101" s="14">
        <f t="shared" si="96"/>
        <v>0</v>
      </c>
      <c r="AQ101" s="14">
        <f t="shared" si="97"/>
        <v>52529</v>
      </c>
      <c r="AR101" s="14">
        <f t="shared" si="98"/>
        <v>154</v>
      </c>
      <c r="AS101" s="16">
        <f t="shared" si="99"/>
        <v>10</v>
      </c>
      <c r="AT101" s="16">
        <f t="shared" si="100"/>
        <v>16</v>
      </c>
      <c r="AU101" s="15">
        <f t="shared" si="101"/>
        <v>9.798787878787879E-3</v>
      </c>
      <c r="AV101" s="14">
        <f t="shared" si="102"/>
        <v>78</v>
      </c>
      <c r="AW101" s="14">
        <f t="shared" si="103"/>
        <v>12289290</v>
      </c>
      <c r="AX101" s="14">
        <f t="shared" si="104"/>
        <v>0</v>
      </c>
      <c r="AY101" s="16">
        <f t="shared" si="105"/>
        <v>314982</v>
      </c>
      <c r="AZ101" s="14">
        <f t="shared" si="106"/>
        <v>314982</v>
      </c>
    </row>
    <row r="102" spans="1:52">
      <c r="A102" s="2">
        <v>42</v>
      </c>
      <c r="B102" s="16" t="s">
        <v>37</v>
      </c>
      <c r="C102" s="16">
        <v>64</v>
      </c>
      <c r="D102" s="18" t="s">
        <v>109</v>
      </c>
      <c r="E102" s="12" t="s">
        <v>33</v>
      </c>
      <c r="F102" s="7">
        <v>100</v>
      </c>
      <c r="G102" s="7">
        <f>1/F102</f>
        <v>0.01</v>
      </c>
      <c r="H102" s="7">
        <v>1920</v>
      </c>
      <c r="I102" s="7">
        <v>1080</v>
      </c>
      <c r="J102" s="7">
        <f>O102</f>
        <v>45</v>
      </c>
      <c r="K102" s="7">
        <f>I102*2+J102</f>
        <v>2205</v>
      </c>
      <c r="L102" s="7">
        <f>H102*K102</f>
        <v>4233600</v>
      </c>
      <c r="M102" s="16">
        <f>N102-H102</f>
        <v>720</v>
      </c>
      <c r="N102" s="16">
        <v>2640</v>
      </c>
      <c r="O102" s="2">
        <v>45</v>
      </c>
      <c r="P102" s="16">
        <f t="shared" si="109"/>
        <v>2250</v>
      </c>
      <c r="Q102" s="16">
        <f>N102*P102</f>
        <v>5940000</v>
      </c>
      <c r="R102" s="13">
        <f>H102/N102</f>
        <v>0.72727272727272729</v>
      </c>
      <c r="S102" s="13">
        <f>K102/P102</f>
        <v>0.98</v>
      </c>
      <c r="T102" s="15">
        <f>G102/Q102</f>
        <v>1.6835016835016835E-9</v>
      </c>
      <c r="U102" s="15">
        <f>1/T102</f>
        <v>594000000</v>
      </c>
      <c r="V102" s="15">
        <f>H102*T102</f>
        <v>3.2323232323232324E-6</v>
      </c>
      <c r="W102" s="15">
        <f>M102*T102</f>
        <v>1.2121212121212122E-6</v>
      </c>
      <c r="X102" s="15">
        <f>N102*T102</f>
        <v>4.4444444444444441E-6</v>
      </c>
      <c r="Y102" s="15">
        <f t="shared" si="117"/>
        <v>9.7999999999999997E-3</v>
      </c>
      <c r="Z102" s="15">
        <f>O102*X102</f>
        <v>1.9999999999999998E-4</v>
      </c>
      <c r="AA102" s="15">
        <f>G102/$L$3</f>
        <v>80</v>
      </c>
      <c r="AB102" s="15">
        <f t="shared" si="83"/>
        <v>79</v>
      </c>
      <c r="AC102" s="16">
        <f t="shared" si="84"/>
        <v>53590</v>
      </c>
      <c r="AD102" s="13">
        <f t="shared" si="85"/>
        <v>160770</v>
      </c>
      <c r="AE102" s="14">
        <v>32</v>
      </c>
      <c r="AF102" s="13">
        <f>AE102+AD102</f>
        <v>160802</v>
      </c>
      <c r="AG102" s="14">
        <f t="shared" si="87"/>
        <v>160834</v>
      </c>
      <c r="AH102" s="15">
        <f>K102/AA102</f>
        <v>27.5625</v>
      </c>
      <c r="AI102" s="14">
        <f>CEILING(AH102,1)</f>
        <v>28</v>
      </c>
      <c r="AJ102" s="14">
        <f>AI102+$AJ$3</f>
        <v>28</v>
      </c>
      <c r="AK102" s="14">
        <f>AJ102*H102*$N$3</f>
        <v>161280</v>
      </c>
      <c r="AL102" s="14">
        <f t="shared" si="92"/>
        <v>161312</v>
      </c>
      <c r="AM102" s="14">
        <f>IF($AM$3,AK102,AG102)</f>
        <v>160834</v>
      </c>
      <c r="AN102" s="14">
        <f t="shared" si="94"/>
        <v>160834</v>
      </c>
      <c r="AO102" s="15">
        <f>AC102/AM102</f>
        <v>0.33320069139609781</v>
      </c>
      <c r="AP102" s="14">
        <f>INT(AO102)</f>
        <v>0</v>
      </c>
      <c r="AQ102" s="14">
        <f>AC102-(AP102*AM102)+AE102</f>
        <v>53622</v>
      </c>
      <c r="AR102" s="14">
        <f t="shared" si="98"/>
        <v>158</v>
      </c>
      <c r="AS102" s="16">
        <f>QUOTIENT(AR102-1, 16)+1</f>
        <v>10</v>
      </c>
      <c r="AT102" s="16">
        <f>CEILING(AR102/AS102, 1)</f>
        <v>16</v>
      </c>
      <c r="AU102" s="15">
        <f>Y102-W102</f>
        <v>9.798787878787879E-3</v>
      </c>
      <c r="AV102" s="14">
        <f>INT(AU102/$L$3)</f>
        <v>78</v>
      </c>
      <c r="AW102" s="14">
        <f>AM102*AV102</f>
        <v>12545052</v>
      </c>
      <c r="AX102" s="14">
        <f>IF(AC102-AW102&gt;=0,AC102-AW102,0)</f>
        <v>0</v>
      </c>
      <c r="AY102" s="16">
        <f>CEILING(2*AD102/$N$3,1)*$N$3</f>
        <v>321540</v>
      </c>
      <c r="AZ102" s="14">
        <f>AX102+AY102</f>
        <v>321540</v>
      </c>
    </row>
    <row r="103" spans="1:52">
      <c r="A103" s="2">
        <v>43</v>
      </c>
      <c r="B103" s="16" t="s">
        <v>37</v>
      </c>
      <c r="C103" s="16">
        <v>63</v>
      </c>
      <c r="D103" s="18" t="s">
        <v>62</v>
      </c>
      <c r="E103" s="12" t="s">
        <v>33</v>
      </c>
      <c r="F103" s="7">
        <v>120</v>
      </c>
      <c r="G103" s="7">
        <f t="shared" si="70"/>
        <v>8.3333333333333332E-3</v>
      </c>
      <c r="H103" s="7">
        <v>1920</v>
      </c>
      <c r="I103" s="7">
        <v>1080</v>
      </c>
      <c r="J103" s="7">
        <v>0</v>
      </c>
      <c r="K103" s="7">
        <f t="shared" si="132"/>
        <v>2160</v>
      </c>
      <c r="L103" s="7">
        <f t="shared" si="71"/>
        <v>4147200</v>
      </c>
      <c r="M103" s="16">
        <f t="shared" si="72"/>
        <v>280</v>
      </c>
      <c r="N103" s="16">
        <v>2200</v>
      </c>
      <c r="O103" s="2">
        <v>45</v>
      </c>
      <c r="P103" s="16">
        <f t="shared" si="109"/>
        <v>2250</v>
      </c>
      <c r="Q103" s="16">
        <f t="shared" si="73"/>
        <v>4950000</v>
      </c>
      <c r="R103" s="13">
        <f t="shared" si="74"/>
        <v>0.87272727272727268</v>
      </c>
      <c r="S103" s="13">
        <f t="shared" si="75"/>
        <v>0.96</v>
      </c>
      <c r="T103" s="15">
        <f t="shared" si="76"/>
        <v>1.6835016835016835E-9</v>
      </c>
      <c r="U103" s="15">
        <f t="shared" si="77"/>
        <v>594000000</v>
      </c>
      <c r="V103" s="15">
        <f t="shared" si="78"/>
        <v>3.2323232323232324E-6</v>
      </c>
      <c r="W103" s="15">
        <f t="shared" si="79"/>
        <v>4.7138047138047136E-7</v>
      </c>
      <c r="X103" s="15">
        <f t="shared" si="80"/>
        <v>3.7037037037037037E-6</v>
      </c>
      <c r="Y103" s="15">
        <f t="shared" si="117"/>
        <v>8.1666666666666658E-3</v>
      </c>
      <c r="Z103" s="15">
        <f t="shared" si="81"/>
        <v>1.6666666666666666E-4</v>
      </c>
      <c r="AA103" s="15">
        <f t="shared" si="82"/>
        <v>66.666666666666671</v>
      </c>
      <c r="AB103" s="15">
        <f t="shared" si="83"/>
        <v>65</v>
      </c>
      <c r="AC103" s="16">
        <f t="shared" si="84"/>
        <v>63804</v>
      </c>
      <c r="AD103" s="13">
        <f t="shared" si="85"/>
        <v>191412</v>
      </c>
      <c r="AE103" s="14">
        <v>32</v>
      </c>
      <c r="AF103" s="13">
        <f t="shared" si="86"/>
        <v>191444</v>
      </c>
      <c r="AG103" s="14">
        <f t="shared" si="87"/>
        <v>191476</v>
      </c>
      <c r="AH103" s="15">
        <f t="shared" si="88"/>
        <v>32.4</v>
      </c>
      <c r="AI103" s="14">
        <f t="shared" si="89"/>
        <v>33</v>
      </c>
      <c r="AJ103" s="14">
        <f t="shared" si="90"/>
        <v>33</v>
      </c>
      <c r="AK103" s="14">
        <f t="shared" si="91"/>
        <v>190080</v>
      </c>
      <c r="AL103" s="14">
        <f t="shared" si="92"/>
        <v>190112</v>
      </c>
      <c r="AM103" s="14">
        <f t="shared" si="93"/>
        <v>191476</v>
      </c>
      <c r="AN103" s="14">
        <f t="shared" si="94"/>
        <v>191476</v>
      </c>
      <c r="AO103" s="15">
        <f t="shared" si="95"/>
        <v>0.33322191815162211</v>
      </c>
      <c r="AP103" s="14">
        <f t="shared" si="96"/>
        <v>0</v>
      </c>
      <c r="AQ103" s="14">
        <f t="shared" si="97"/>
        <v>63836</v>
      </c>
      <c r="AR103" s="14">
        <f t="shared" si="98"/>
        <v>187</v>
      </c>
      <c r="AS103" s="16">
        <f t="shared" si="99"/>
        <v>12</v>
      </c>
      <c r="AT103" s="16">
        <f t="shared" si="100"/>
        <v>16</v>
      </c>
      <c r="AU103" s="15">
        <f t="shared" si="101"/>
        <v>8.1661952861952856E-3</v>
      </c>
      <c r="AV103" s="14">
        <f t="shared" si="102"/>
        <v>65</v>
      </c>
      <c r="AW103" s="14">
        <f t="shared" si="103"/>
        <v>12445940</v>
      </c>
      <c r="AX103" s="14">
        <f t="shared" si="104"/>
        <v>0</v>
      </c>
      <c r="AY103" s="16">
        <f t="shared" si="105"/>
        <v>382824</v>
      </c>
      <c r="AZ103" s="14">
        <f t="shared" si="106"/>
        <v>382824</v>
      </c>
    </row>
    <row r="104" spans="1:52">
      <c r="A104" s="2">
        <v>44</v>
      </c>
      <c r="B104" s="16" t="s">
        <v>37</v>
      </c>
      <c r="C104" s="16">
        <v>63</v>
      </c>
      <c r="D104" s="18" t="s">
        <v>110</v>
      </c>
      <c r="E104" s="12" t="s">
        <v>33</v>
      </c>
      <c r="F104" s="7">
        <v>120</v>
      </c>
      <c r="G104" s="7">
        <f t="shared" ref="G104:G160" si="303">1/F104</f>
        <v>8.3333333333333332E-3</v>
      </c>
      <c r="H104" s="7">
        <v>1920</v>
      </c>
      <c r="I104" s="7">
        <v>1080</v>
      </c>
      <c r="J104" s="7">
        <f t="shared" ref="J104" si="304">O104</f>
        <v>45</v>
      </c>
      <c r="K104" s="7">
        <f t="shared" ref="K104" si="305">I104*2+J104</f>
        <v>2205</v>
      </c>
      <c r="L104" s="7">
        <f t="shared" ref="L104:L159" si="306">H104*K104</f>
        <v>4233600</v>
      </c>
      <c r="M104" s="16">
        <f t="shared" ref="M104:M159" si="307">N104-H104</f>
        <v>280</v>
      </c>
      <c r="N104" s="16">
        <v>2200</v>
      </c>
      <c r="O104" s="2">
        <v>45</v>
      </c>
      <c r="P104" s="16">
        <f t="shared" si="109"/>
        <v>2250</v>
      </c>
      <c r="Q104" s="16">
        <f t="shared" ref="Q104:Q159" si="308">N104*P104</f>
        <v>4950000</v>
      </c>
      <c r="R104" s="13">
        <f t="shared" ref="R104:R163" si="309">H104/N104</f>
        <v>0.87272727272727268</v>
      </c>
      <c r="S104" s="13">
        <f t="shared" ref="S104:S163" si="310">K104/P104</f>
        <v>0.98</v>
      </c>
      <c r="T104" s="15">
        <f t="shared" ref="T104:T163" si="311">G104/Q104</f>
        <v>1.6835016835016835E-9</v>
      </c>
      <c r="U104" s="15">
        <f t="shared" ref="U104:U160" si="312">1/T104</f>
        <v>594000000</v>
      </c>
      <c r="V104" s="15">
        <f t="shared" ref="V104:V163" si="313">H104*T104</f>
        <v>3.2323232323232324E-6</v>
      </c>
      <c r="W104" s="15">
        <f t="shared" ref="W104:W163" si="314">M104*T104</f>
        <v>4.7138047138047136E-7</v>
      </c>
      <c r="X104" s="15">
        <f t="shared" ref="X104:X163" si="315">N104*T104</f>
        <v>3.7037037037037037E-6</v>
      </c>
      <c r="Y104" s="15">
        <f t="shared" si="117"/>
        <v>8.1666666666666658E-3</v>
      </c>
      <c r="Z104" s="15">
        <f t="shared" ref="Z104:Z163" si="316">O104*X104</f>
        <v>1.6666666666666666E-4</v>
      </c>
      <c r="AA104" s="15">
        <f t="shared" ref="AA104:AA163" si="317">G104/$L$3</f>
        <v>66.666666666666671</v>
      </c>
      <c r="AB104" s="15">
        <f t="shared" si="83"/>
        <v>65</v>
      </c>
      <c r="AC104" s="16">
        <f t="shared" si="84"/>
        <v>65133</v>
      </c>
      <c r="AD104" s="13">
        <f t="shared" si="85"/>
        <v>195399</v>
      </c>
      <c r="AE104" s="14">
        <v>32</v>
      </c>
      <c r="AF104" s="13">
        <f t="shared" ref="AF104:AF159" si="318">AE104+AD104</f>
        <v>195431</v>
      </c>
      <c r="AG104" s="14">
        <f t="shared" si="87"/>
        <v>195463</v>
      </c>
      <c r="AH104" s="15">
        <f t="shared" ref="AH104:AH163" si="319">K104/AA104</f>
        <v>33.074999999999996</v>
      </c>
      <c r="AI104" s="14">
        <f t="shared" ref="AI104:AI160" si="320">CEILING(AH104,1)</f>
        <v>34</v>
      </c>
      <c r="AJ104" s="14">
        <f t="shared" ref="AJ104:AJ160" si="321">AI104+$AJ$3</f>
        <v>34</v>
      </c>
      <c r="AK104" s="14">
        <f t="shared" ref="AK104:AK159" si="322">AJ104*H104*$N$3</f>
        <v>195840</v>
      </c>
      <c r="AL104" s="14">
        <f t="shared" si="92"/>
        <v>195872</v>
      </c>
      <c r="AM104" s="14">
        <f t="shared" ref="AM104:AM159" si="323">IF($AM$3,AK104,AG104)</f>
        <v>195463</v>
      </c>
      <c r="AN104" s="14">
        <f t="shared" si="94"/>
        <v>195463</v>
      </c>
      <c r="AO104" s="15">
        <f t="shared" ref="AO104:AO163" si="324">AC104/AM104</f>
        <v>0.33322419076756216</v>
      </c>
      <c r="AP104" s="14">
        <f t="shared" ref="AP104:AP160" si="325">INT(AO104)</f>
        <v>0</v>
      </c>
      <c r="AQ104" s="14">
        <f t="shared" ref="AQ104:AQ159" si="326">AC104-(AP104*AM104)+AE104</f>
        <v>65165</v>
      </c>
      <c r="AR104" s="14">
        <f t="shared" si="98"/>
        <v>191</v>
      </c>
      <c r="AS104" s="16">
        <f t="shared" ref="AS104:AS160" si="327">QUOTIENT(AR104-1, 16)+1</f>
        <v>12</v>
      </c>
      <c r="AT104" s="16">
        <f t="shared" ref="AT104:AT159" si="328">CEILING(AR104/AS104, 1)</f>
        <v>16</v>
      </c>
      <c r="AU104" s="15">
        <f t="shared" ref="AU104:AU163" si="329">Y104-W104</f>
        <v>8.1661952861952856E-3</v>
      </c>
      <c r="AV104" s="14">
        <f t="shared" ref="AV104:AV160" si="330">INT(AU104/$L$3)</f>
        <v>65</v>
      </c>
      <c r="AW104" s="14">
        <f t="shared" ref="AW104:AW159" si="331">AM104*AV104</f>
        <v>12705095</v>
      </c>
      <c r="AX104" s="14">
        <f t="shared" ref="AX104:AX159" si="332">IF(AC104-AW104&gt;=0,AC104-AW104,0)</f>
        <v>0</v>
      </c>
      <c r="AY104" s="16">
        <f t="shared" ref="AY104:AY163" si="333">CEILING(2*AD104/$N$3,1)*$N$3</f>
        <v>390798</v>
      </c>
      <c r="AZ104" s="14">
        <f t="shared" ref="AZ104:AZ159" si="334">AX104+AY104</f>
        <v>390798</v>
      </c>
    </row>
    <row r="105" spans="1:52">
      <c r="A105" s="2">
        <v>45</v>
      </c>
      <c r="B105" s="16" t="s">
        <v>93</v>
      </c>
      <c r="C105" s="16"/>
      <c r="D105" s="18" t="s">
        <v>63</v>
      </c>
      <c r="E105" s="12" t="s">
        <v>32</v>
      </c>
      <c r="F105" s="7">
        <v>100</v>
      </c>
      <c r="G105" s="7">
        <f t="shared" si="303"/>
        <v>0.01</v>
      </c>
      <c r="H105" s="7">
        <v>640</v>
      </c>
      <c r="I105" s="7">
        <v>480</v>
      </c>
      <c r="J105" s="7">
        <v>0</v>
      </c>
      <c r="K105" s="7">
        <f t="shared" si="132"/>
        <v>960</v>
      </c>
      <c r="L105" s="7">
        <f t="shared" si="306"/>
        <v>614400</v>
      </c>
      <c r="M105" s="16">
        <f t="shared" si="307"/>
        <v>208</v>
      </c>
      <c r="N105" s="16">
        <v>848</v>
      </c>
      <c r="O105" s="2">
        <v>29</v>
      </c>
      <c r="P105" s="16">
        <f t="shared" si="109"/>
        <v>1018</v>
      </c>
      <c r="Q105" s="16">
        <f t="shared" si="308"/>
        <v>863264</v>
      </c>
      <c r="R105" s="13">
        <f t="shared" si="309"/>
        <v>0.75471698113207553</v>
      </c>
      <c r="S105" s="13">
        <f t="shared" si="310"/>
        <v>0.94302554027504915</v>
      </c>
      <c r="T105" s="15">
        <f t="shared" si="311"/>
        <v>1.158394187641324E-8</v>
      </c>
      <c r="U105" s="15">
        <f t="shared" si="312"/>
        <v>86326400</v>
      </c>
      <c r="V105" s="15">
        <f t="shared" si="313"/>
        <v>7.413722800904474E-6</v>
      </c>
      <c r="W105" s="15">
        <f t="shared" si="314"/>
        <v>2.4094599102939539E-6</v>
      </c>
      <c r="X105" s="15">
        <f t="shared" si="315"/>
        <v>9.8231827111984275E-6</v>
      </c>
      <c r="Y105" s="15">
        <f t="shared" si="117"/>
        <v>9.7151277013752466E-3</v>
      </c>
      <c r="Z105" s="15">
        <f t="shared" si="316"/>
        <v>2.8487229862475441E-4</v>
      </c>
      <c r="AA105" s="15">
        <f t="shared" si="317"/>
        <v>80</v>
      </c>
      <c r="AB105" s="15">
        <f t="shared" si="83"/>
        <v>79</v>
      </c>
      <c r="AC105" s="16">
        <f t="shared" si="84"/>
        <v>7778</v>
      </c>
      <c r="AD105" s="13">
        <f t="shared" si="85"/>
        <v>23334</v>
      </c>
      <c r="AE105" s="14">
        <v>32</v>
      </c>
      <c r="AF105" s="13">
        <f t="shared" si="318"/>
        <v>23366</v>
      </c>
      <c r="AG105" s="14">
        <f t="shared" si="87"/>
        <v>23398</v>
      </c>
      <c r="AH105" s="15">
        <f t="shared" si="319"/>
        <v>12</v>
      </c>
      <c r="AI105" s="14">
        <f t="shared" si="320"/>
        <v>12</v>
      </c>
      <c r="AJ105" s="14">
        <f t="shared" si="321"/>
        <v>12</v>
      </c>
      <c r="AK105" s="14">
        <f t="shared" si="322"/>
        <v>23040</v>
      </c>
      <c r="AL105" s="14">
        <f t="shared" si="92"/>
        <v>23072</v>
      </c>
      <c r="AM105" s="14">
        <f t="shared" si="323"/>
        <v>23398</v>
      </c>
      <c r="AN105" s="14">
        <f t="shared" si="94"/>
        <v>23398</v>
      </c>
      <c r="AO105" s="15">
        <f t="shared" si="324"/>
        <v>0.33242157449354648</v>
      </c>
      <c r="AP105" s="14">
        <f t="shared" si="325"/>
        <v>0</v>
      </c>
      <c r="AQ105" s="14">
        <f t="shared" si="326"/>
        <v>7810</v>
      </c>
      <c r="AR105" s="14">
        <f t="shared" si="98"/>
        <v>23</v>
      </c>
      <c r="AS105" s="16">
        <f t="shared" si="327"/>
        <v>2</v>
      </c>
      <c r="AT105" s="16">
        <f t="shared" si="328"/>
        <v>12</v>
      </c>
      <c r="AU105" s="15">
        <f t="shared" si="329"/>
        <v>9.7127182414649526E-3</v>
      </c>
      <c r="AV105" s="14">
        <f t="shared" si="330"/>
        <v>77</v>
      </c>
      <c r="AW105" s="14">
        <f t="shared" si="331"/>
        <v>1801646</v>
      </c>
      <c r="AX105" s="14">
        <f t="shared" si="332"/>
        <v>0</v>
      </c>
      <c r="AY105" s="16">
        <f t="shared" si="333"/>
        <v>46668</v>
      </c>
      <c r="AZ105" s="14">
        <f t="shared" si="334"/>
        <v>46668</v>
      </c>
    </row>
    <row r="106" spans="1:52">
      <c r="A106" s="2">
        <v>46</v>
      </c>
      <c r="B106" s="16" t="s">
        <v>93</v>
      </c>
      <c r="C106" s="16"/>
      <c r="D106" s="18" t="s">
        <v>119</v>
      </c>
      <c r="E106" s="12" t="s">
        <v>32</v>
      </c>
      <c r="F106" s="7">
        <v>100</v>
      </c>
      <c r="G106" s="7">
        <f t="shared" si="303"/>
        <v>0.01</v>
      </c>
      <c r="H106" s="7">
        <v>640</v>
      </c>
      <c r="I106" s="7">
        <v>480</v>
      </c>
      <c r="J106" s="7">
        <f>O106</f>
        <v>29</v>
      </c>
      <c r="K106" s="7">
        <f t="shared" ref="K106" si="335">I106*2+J106</f>
        <v>989</v>
      </c>
      <c r="L106" s="7">
        <f t="shared" ref="L106" si="336">H106*K106</f>
        <v>632960</v>
      </c>
      <c r="M106" s="16">
        <f t="shared" ref="M106" si="337">N106-H106</f>
        <v>208</v>
      </c>
      <c r="N106" s="16">
        <v>848</v>
      </c>
      <c r="O106" s="2">
        <v>29</v>
      </c>
      <c r="P106" s="16">
        <f t="shared" si="109"/>
        <v>1018</v>
      </c>
      <c r="Q106" s="16">
        <f t="shared" ref="Q106" si="338">N106*P106</f>
        <v>863264</v>
      </c>
      <c r="R106" s="13">
        <f t="shared" ref="R106" si="339">H106/N106</f>
        <v>0.75471698113207553</v>
      </c>
      <c r="S106" s="13">
        <f t="shared" ref="S106" si="340">K106/P106</f>
        <v>0.97151277013752457</v>
      </c>
      <c r="T106" s="15">
        <f t="shared" ref="T106" si="341">G106/Q106</f>
        <v>1.158394187641324E-8</v>
      </c>
      <c r="U106" s="15">
        <f t="shared" si="312"/>
        <v>86326400</v>
      </c>
      <c r="V106" s="15">
        <f t="shared" ref="V106" si="342">H106*T106</f>
        <v>7.413722800904474E-6</v>
      </c>
      <c r="W106" s="15">
        <f t="shared" ref="W106" si="343">M106*T106</f>
        <v>2.4094599102939539E-6</v>
      </c>
      <c r="X106" s="15">
        <f t="shared" ref="X106" si="344">N106*T106</f>
        <v>9.8231827111984275E-6</v>
      </c>
      <c r="Y106" s="15">
        <f t="shared" si="117"/>
        <v>9.7151277013752466E-3</v>
      </c>
      <c r="Z106" s="15">
        <f t="shared" ref="Z106" si="345">O106*X106</f>
        <v>2.8487229862475441E-4</v>
      </c>
      <c r="AA106" s="15">
        <f t="shared" ref="AA106" si="346">G106/$L$3</f>
        <v>80</v>
      </c>
      <c r="AB106" s="15">
        <f t="shared" si="83"/>
        <v>79</v>
      </c>
      <c r="AC106" s="16">
        <f t="shared" si="84"/>
        <v>8013</v>
      </c>
      <c r="AD106" s="13">
        <f t="shared" si="85"/>
        <v>24039</v>
      </c>
      <c r="AE106" s="14">
        <v>32</v>
      </c>
      <c r="AF106" s="13">
        <f t="shared" ref="AF106" si="347">AE106+AD106</f>
        <v>24071</v>
      </c>
      <c r="AG106" s="14">
        <f t="shared" si="87"/>
        <v>24103</v>
      </c>
      <c r="AH106" s="15">
        <f t="shared" ref="AH106" si="348">K106/AA106</f>
        <v>12.362500000000001</v>
      </c>
      <c r="AI106" s="14">
        <f t="shared" si="320"/>
        <v>13</v>
      </c>
      <c r="AJ106" s="14">
        <f t="shared" si="321"/>
        <v>13</v>
      </c>
      <c r="AK106" s="14">
        <f t="shared" ref="AK106" si="349">AJ106*H106*$N$3</f>
        <v>24960</v>
      </c>
      <c r="AL106" s="14">
        <f t="shared" si="92"/>
        <v>24992</v>
      </c>
      <c r="AM106" s="14">
        <f t="shared" ref="AM106" si="350">IF($AM$3,AK106,AG106)</f>
        <v>24103</v>
      </c>
      <c r="AN106" s="14">
        <f t="shared" si="94"/>
        <v>24103</v>
      </c>
      <c r="AO106" s="15">
        <f t="shared" ref="AO106" si="351">AC106/AM106</f>
        <v>0.33244824295730824</v>
      </c>
      <c r="AP106" s="14">
        <f t="shared" si="325"/>
        <v>0</v>
      </c>
      <c r="AQ106" s="14">
        <f t="shared" ref="AQ106" si="352">AC106-(AP106*AM106)+AE106</f>
        <v>8045</v>
      </c>
      <c r="AR106" s="14">
        <f t="shared" si="98"/>
        <v>24</v>
      </c>
      <c r="AS106" s="16">
        <f t="shared" si="327"/>
        <v>2</v>
      </c>
      <c r="AT106" s="16">
        <f t="shared" ref="AT106" si="353">CEILING(AR106/AS106, 1)</f>
        <v>12</v>
      </c>
      <c r="AU106" s="15">
        <f t="shared" ref="AU106" si="354">Y106-W106</f>
        <v>9.7127182414649526E-3</v>
      </c>
      <c r="AV106" s="14">
        <f t="shared" si="330"/>
        <v>77</v>
      </c>
      <c r="AW106" s="14">
        <f t="shared" ref="AW106" si="355">AM106*AV106</f>
        <v>1855931</v>
      </c>
      <c r="AX106" s="14">
        <f t="shared" ref="AX106" si="356">IF(AC106-AW106&gt;=0,AC106-AW106,0)</f>
        <v>0</v>
      </c>
      <c r="AY106" s="16">
        <f t="shared" ref="AY106" si="357">CEILING(2*AD106/$N$3,1)*$N$3</f>
        <v>48078</v>
      </c>
      <c r="AZ106" s="14">
        <f t="shared" ref="AZ106" si="358">AX106+AY106</f>
        <v>48078</v>
      </c>
    </row>
    <row r="107" spans="1:52">
      <c r="A107" s="2">
        <v>47</v>
      </c>
      <c r="B107" s="16" t="s">
        <v>93</v>
      </c>
      <c r="C107" s="16"/>
      <c r="D107" s="18" t="s">
        <v>64</v>
      </c>
      <c r="E107" s="12" t="s">
        <v>32</v>
      </c>
      <c r="F107" s="7">
        <v>60</v>
      </c>
      <c r="G107" s="7">
        <f t="shared" si="303"/>
        <v>1.6666666666666666E-2</v>
      </c>
      <c r="H107" s="7">
        <v>768</v>
      </c>
      <c r="I107" s="7">
        <v>576</v>
      </c>
      <c r="J107" s="7">
        <v>0</v>
      </c>
      <c r="K107" s="7">
        <f t="shared" si="132"/>
        <v>1152</v>
      </c>
      <c r="L107" s="7">
        <f t="shared" si="306"/>
        <v>884736</v>
      </c>
      <c r="M107" s="16">
        <f t="shared" si="307"/>
        <v>208</v>
      </c>
      <c r="N107" s="16">
        <v>976</v>
      </c>
      <c r="O107" s="2">
        <v>21</v>
      </c>
      <c r="P107" s="16">
        <f t="shared" si="109"/>
        <v>1194</v>
      </c>
      <c r="Q107" s="16">
        <f t="shared" si="308"/>
        <v>1165344</v>
      </c>
      <c r="R107" s="13">
        <f t="shared" si="309"/>
        <v>0.78688524590163933</v>
      </c>
      <c r="S107" s="13">
        <f t="shared" si="310"/>
        <v>0.96482412060301503</v>
      </c>
      <c r="T107" s="15">
        <f t="shared" si="311"/>
        <v>1.4301928586466028E-8</v>
      </c>
      <c r="U107" s="15">
        <f t="shared" si="312"/>
        <v>69920640</v>
      </c>
      <c r="V107" s="15">
        <f t="shared" si="313"/>
        <v>1.098388115440591E-5</v>
      </c>
      <c r="W107" s="15">
        <f t="shared" si="314"/>
        <v>2.9748011459849338E-6</v>
      </c>
      <c r="X107" s="15">
        <f t="shared" si="315"/>
        <v>1.3958682300390844E-5</v>
      </c>
      <c r="Y107" s="15">
        <f t="shared" si="117"/>
        <v>1.6373534338358458E-2</v>
      </c>
      <c r="Z107" s="15">
        <f t="shared" si="316"/>
        <v>2.9313232830820775E-4</v>
      </c>
      <c r="AA107" s="15">
        <f t="shared" si="317"/>
        <v>133.33333333333334</v>
      </c>
      <c r="AB107" s="15">
        <f t="shared" si="83"/>
        <v>132</v>
      </c>
      <c r="AC107" s="16">
        <f t="shared" si="84"/>
        <v>6703</v>
      </c>
      <c r="AD107" s="13">
        <f t="shared" si="85"/>
        <v>20109</v>
      </c>
      <c r="AE107" s="14">
        <v>32</v>
      </c>
      <c r="AF107" s="13">
        <f t="shared" si="318"/>
        <v>20141</v>
      </c>
      <c r="AG107" s="14">
        <f t="shared" si="87"/>
        <v>20173</v>
      </c>
      <c r="AH107" s="15">
        <f t="shared" si="319"/>
        <v>8.6399999999999988</v>
      </c>
      <c r="AI107" s="14">
        <f t="shared" si="320"/>
        <v>9</v>
      </c>
      <c r="AJ107" s="14">
        <f t="shared" si="321"/>
        <v>9</v>
      </c>
      <c r="AK107" s="14">
        <f t="shared" si="322"/>
        <v>20736</v>
      </c>
      <c r="AL107" s="14">
        <f t="shared" si="92"/>
        <v>20768</v>
      </c>
      <c r="AM107" s="14">
        <f t="shared" si="323"/>
        <v>20173</v>
      </c>
      <c r="AN107" s="14">
        <f t="shared" si="94"/>
        <v>20173</v>
      </c>
      <c r="AO107" s="15">
        <f t="shared" si="324"/>
        <v>0.3322758142071085</v>
      </c>
      <c r="AP107" s="14">
        <f t="shared" si="325"/>
        <v>0</v>
      </c>
      <c r="AQ107" s="14">
        <f t="shared" si="326"/>
        <v>6735</v>
      </c>
      <c r="AR107" s="14">
        <f t="shared" si="98"/>
        <v>20</v>
      </c>
      <c r="AS107" s="16">
        <f t="shared" si="327"/>
        <v>2</v>
      </c>
      <c r="AT107" s="16">
        <f t="shared" si="328"/>
        <v>10</v>
      </c>
      <c r="AU107" s="15">
        <f t="shared" si="329"/>
        <v>1.6370559537212472E-2</v>
      </c>
      <c r="AV107" s="14">
        <f t="shared" si="330"/>
        <v>130</v>
      </c>
      <c r="AW107" s="14">
        <f t="shared" si="331"/>
        <v>2622490</v>
      </c>
      <c r="AX107" s="14">
        <f t="shared" si="332"/>
        <v>0</v>
      </c>
      <c r="AY107" s="16">
        <f t="shared" si="333"/>
        <v>40218</v>
      </c>
      <c r="AZ107" s="14">
        <f t="shared" si="334"/>
        <v>40218</v>
      </c>
    </row>
    <row r="108" spans="1:52">
      <c r="A108" s="2">
        <v>48</v>
      </c>
      <c r="B108" s="16" t="s">
        <v>93</v>
      </c>
      <c r="C108" s="16"/>
      <c r="D108" s="18" t="s">
        <v>120</v>
      </c>
      <c r="E108" s="12" t="s">
        <v>32</v>
      </c>
      <c r="F108" s="7">
        <v>60</v>
      </c>
      <c r="G108" s="7">
        <f t="shared" si="303"/>
        <v>1.6666666666666666E-2</v>
      </c>
      <c r="H108" s="7">
        <v>768</v>
      </c>
      <c r="I108" s="7">
        <v>576</v>
      </c>
      <c r="J108" s="7">
        <f>O108</f>
        <v>21</v>
      </c>
      <c r="K108" s="7">
        <f t="shared" ref="K108" si="359">I108*2+J108</f>
        <v>1173</v>
      </c>
      <c r="L108" s="7">
        <f t="shared" ref="L108" si="360">H108*K108</f>
        <v>900864</v>
      </c>
      <c r="M108" s="16">
        <f t="shared" ref="M108" si="361">N108-H108</f>
        <v>208</v>
      </c>
      <c r="N108" s="16">
        <v>976</v>
      </c>
      <c r="O108" s="2">
        <v>21</v>
      </c>
      <c r="P108" s="16">
        <f t="shared" si="109"/>
        <v>1194</v>
      </c>
      <c r="Q108" s="16">
        <f t="shared" ref="Q108" si="362">N108*P108</f>
        <v>1165344</v>
      </c>
      <c r="R108" s="13">
        <f t="shared" ref="R108" si="363">H108/N108</f>
        <v>0.78688524590163933</v>
      </c>
      <c r="S108" s="13">
        <f t="shared" ref="S108" si="364">K108/P108</f>
        <v>0.98241206030150752</v>
      </c>
      <c r="T108" s="15">
        <f t="shared" ref="T108" si="365">G108/Q108</f>
        <v>1.4301928586466028E-8</v>
      </c>
      <c r="U108" s="15">
        <f t="shared" si="312"/>
        <v>69920640</v>
      </c>
      <c r="V108" s="15">
        <f t="shared" ref="V108" si="366">H108*T108</f>
        <v>1.098388115440591E-5</v>
      </c>
      <c r="W108" s="15">
        <f t="shared" ref="W108" si="367">M108*T108</f>
        <v>2.9748011459849338E-6</v>
      </c>
      <c r="X108" s="15">
        <f t="shared" ref="X108" si="368">N108*T108</f>
        <v>1.3958682300390844E-5</v>
      </c>
      <c r="Y108" s="15">
        <f t="shared" si="117"/>
        <v>1.6373534338358458E-2</v>
      </c>
      <c r="Z108" s="15">
        <f t="shared" ref="Z108" si="369">O108*X108</f>
        <v>2.9313232830820775E-4</v>
      </c>
      <c r="AA108" s="15">
        <f t="shared" ref="AA108" si="370">G108/$L$3</f>
        <v>133.33333333333334</v>
      </c>
      <c r="AB108" s="15">
        <f t="shared" si="83"/>
        <v>132</v>
      </c>
      <c r="AC108" s="16">
        <f t="shared" si="84"/>
        <v>6825</v>
      </c>
      <c r="AD108" s="13">
        <f t="shared" si="85"/>
        <v>20475</v>
      </c>
      <c r="AE108" s="14">
        <v>32</v>
      </c>
      <c r="AF108" s="13">
        <f t="shared" ref="AF108" si="371">AE108+AD108</f>
        <v>20507</v>
      </c>
      <c r="AG108" s="14">
        <f t="shared" si="87"/>
        <v>20539</v>
      </c>
      <c r="AH108" s="15">
        <f t="shared" ref="AH108" si="372">K108/AA108</f>
        <v>8.7974999999999994</v>
      </c>
      <c r="AI108" s="14">
        <f t="shared" si="320"/>
        <v>9</v>
      </c>
      <c r="AJ108" s="14">
        <f t="shared" si="321"/>
        <v>9</v>
      </c>
      <c r="AK108" s="14">
        <f t="shared" ref="AK108" si="373">AJ108*H108*$N$3</f>
        <v>20736</v>
      </c>
      <c r="AL108" s="14">
        <f t="shared" si="92"/>
        <v>20768</v>
      </c>
      <c r="AM108" s="14">
        <f t="shared" ref="AM108" si="374">IF($AM$3,AK108,AG108)</f>
        <v>20539</v>
      </c>
      <c r="AN108" s="14">
        <f t="shared" si="94"/>
        <v>20539</v>
      </c>
      <c r="AO108" s="15">
        <f t="shared" ref="AO108" si="375">AC108/AM108</f>
        <v>0.33229465894152588</v>
      </c>
      <c r="AP108" s="14">
        <f t="shared" si="325"/>
        <v>0</v>
      </c>
      <c r="AQ108" s="14">
        <f t="shared" ref="AQ108" si="376">AC108-(AP108*AM108)+AE108</f>
        <v>6857</v>
      </c>
      <c r="AR108" s="14">
        <f t="shared" si="98"/>
        <v>21</v>
      </c>
      <c r="AS108" s="16">
        <f t="shared" si="327"/>
        <v>2</v>
      </c>
      <c r="AT108" s="16">
        <f t="shared" ref="AT108" si="377">CEILING(AR108/AS108, 1)</f>
        <v>11</v>
      </c>
      <c r="AU108" s="15">
        <f t="shared" ref="AU108" si="378">Y108-W108</f>
        <v>1.6370559537212472E-2</v>
      </c>
      <c r="AV108" s="14">
        <f t="shared" si="330"/>
        <v>130</v>
      </c>
      <c r="AW108" s="14">
        <f t="shared" ref="AW108" si="379">AM108*AV108</f>
        <v>2670070</v>
      </c>
      <c r="AX108" s="14">
        <f t="shared" ref="AX108" si="380">IF(AC108-AW108&gt;=0,AC108-AW108,0)</f>
        <v>0</v>
      </c>
      <c r="AY108" s="16">
        <f t="shared" ref="AY108" si="381">CEILING(2*AD108/$N$3,1)*$N$3</f>
        <v>40950</v>
      </c>
      <c r="AZ108" s="14">
        <f t="shared" ref="AZ108" si="382">AX108+AY108</f>
        <v>40950</v>
      </c>
    </row>
    <row r="109" spans="1:52">
      <c r="A109" s="2">
        <v>49</v>
      </c>
      <c r="B109" s="16" t="s">
        <v>93</v>
      </c>
      <c r="C109" s="16"/>
      <c r="D109" s="18" t="s">
        <v>65</v>
      </c>
      <c r="E109" s="12" t="s">
        <v>34</v>
      </c>
      <c r="F109" s="7">
        <v>100</v>
      </c>
      <c r="G109" s="7">
        <f t="shared" si="303"/>
        <v>0.01</v>
      </c>
      <c r="H109" s="7">
        <v>768</v>
      </c>
      <c r="I109" s="7">
        <v>576</v>
      </c>
      <c r="J109" s="7">
        <v>0</v>
      </c>
      <c r="K109" s="7">
        <f t="shared" si="132"/>
        <v>1152</v>
      </c>
      <c r="L109" s="7">
        <f t="shared" si="306"/>
        <v>884736</v>
      </c>
      <c r="M109" s="16">
        <f t="shared" si="307"/>
        <v>256</v>
      </c>
      <c r="N109" s="16">
        <v>1024</v>
      </c>
      <c r="O109" s="2">
        <v>35</v>
      </c>
      <c r="P109" s="16">
        <f t="shared" si="109"/>
        <v>1222</v>
      </c>
      <c r="Q109" s="16">
        <f t="shared" si="308"/>
        <v>1251328</v>
      </c>
      <c r="R109" s="13">
        <f t="shared" si="309"/>
        <v>0.75</v>
      </c>
      <c r="S109" s="13">
        <f t="shared" si="310"/>
        <v>0.94271685761047463</v>
      </c>
      <c r="T109" s="15">
        <f t="shared" si="311"/>
        <v>7.9915098199672671E-9</v>
      </c>
      <c r="U109" s="15">
        <f t="shared" si="312"/>
        <v>125132800</v>
      </c>
      <c r="V109" s="15">
        <f t="shared" si="313"/>
        <v>6.1374795417348607E-6</v>
      </c>
      <c r="W109" s="15">
        <f t="shared" si="314"/>
        <v>2.0458265139116204E-6</v>
      </c>
      <c r="X109" s="15">
        <f t="shared" si="315"/>
        <v>8.1833060556464815E-6</v>
      </c>
      <c r="Y109" s="15">
        <f t="shared" si="117"/>
        <v>9.7135842880523727E-3</v>
      </c>
      <c r="Z109" s="15">
        <f t="shared" si="316"/>
        <v>2.8641571194762687E-4</v>
      </c>
      <c r="AA109" s="15">
        <f t="shared" si="317"/>
        <v>80</v>
      </c>
      <c r="AB109" s="15">
        <f t="shared" si="83"/>
        <v>79</v>
      </c>
      <c r="AC109" s="16">
        <f t="shared" si="84"/>
        <v>11200</v>
      </c>
      <c r="AD109" s="13">
        <f t="shared" si="85"/>
        <v>33600</v>
      </c>
      <c r="AE109" s="14">
        <v>32</v>
      </c>
      <c r="AF109" s="13">
        <f t="shared" si="318"/>
        <v>33632</v>
      </c>
      <c r="AG109" s="14">
        <f t="shared" si="87"/>
        <v>33664</v>
      </c>
      <c r="AH109" s="15">
        <f t="shared" si="319"/>
        <v>14.4</v>
      </c>
      <c r="AI109" s="14">
        <f t="shared" si="320"/>
        <v>15</v>
      </c>
      <c r="AJ109" s="14">
        <f t="shared" si="321"/>
        <v>15</v>
      </c>
      <c r="AK109" s="14">
        <f t="shared" si="322"/>
        <v>34560</v>
      </c>
      <c r="AL109" s="14">
        <f t="shared" si="92"/>
        <v>34592</v>
      </c>
      <c r="AM109" s="14">
        <f t="shared" si="323"/>
        <v>33664</v>
      </c>
      <c r="AN109" s="14">
        <f t="shared" si="94"/>
        <v>33664</v>
      </c>
      <c r="AO109" s="15">
        <f t="shared" si="324"/>
        <v>0.33269961977186313</v>
      </c>
      <c r="AP109" s="14">
        <f t="shared" si="325"/>
        <v>0</v>
      </c>
      <c r="AQ109" s="14">
        <f t="shared" si="326"/>
        <v>11232</v>
      </c>
      <c r="AR109" s="14">
        <f t="shared" si="98"/>
        <v>33</v>
      </c>
      <c r="AS109" s="16">
        <f t="shared" si="327"/>
        <v>3</v>
      </c>
      <c r="AT109" s="16">
        <f t="shared" si="328"/>
        <v>11</v>
      </c>
      <c r="AU109" s="15">
        <f t="shared" si="329"/>
        <v>9.7115384615384607E-3</v>
      </c>
      <c r="AV109" s="14">
        <f t="shared" si="330"/>
        <v>77</v>
      </c>
      <c r="AW109" s="14">
        <f t="shared" si="331"/>
        <v>2592128</v>
      </c>
      <c r="AX109" s="14">
        <f t="shared" si="332"/>
        <v>0</v>
      </c>
      <c r="AY109" s="16">
        <f t="shared" si="333"/>
        <v>67200</v>
      </c>
      <c r="AZ109" s="14">
        <f t="shared" si="334"/>
        <v>67200</v>
      </c>
    </row>
    <row r="110" spans="1:52">
      <c r="A110" s="2">
        <v>50</v>
      </c>
      <c r="B110" s="16" t="s">
        <v>93</v>
      </c>
      <c r="C110" s="16"/>
      <c r="D110" s="18" t="s">
        <v>121</v>
      </c>
      <c r="E110" s="12" t="s">
        <v>34</v>
      </c>
      <c r="F110" s="7">
        <v>100</v>
      </c>
      <c r="G110" s="7">
        <f t="shared" si="303"/>
        <v>0.01</v>
      </c>
      <c r="H110" s="7">
        <v>768</v>
      </c>
      <c r="I110" s="7">
        <v>576</v>
      </c>
      <c r="J110" s="7">
        <f>O110</f>
        <v>35</v>
      </c>
      <c r="K110" s="7">
        <f t="shared" ref="K110" si="383">I110*2+J110</f>
        <v>1187</v>
      </c>
      <c r="L110" s="7">
        <f t="shared" ref="L110" si="384">H110*K110</f>
        <v>911616</v>
      </c>
      <c r="M110" s="16">
        <f t="shared" ref="M110" si="385">N110-H110</f>
        <v>256</v>
      </c>
      <c r="N110" s="16">
        <v>1024</v>
      </c>
      <c r="O110" s="2">
        <v>35</v>
      </c>
      <c r="P110" s="16">
        <f t="shared" si="109"/>
        <v>1222</v>
      </c>
      <c r="Q110" s="16">
        <f t="shared" ref="Q110" si="386">N110*P110</f>
        <v>1251328</v>
      </c>
      <c r="R110" s="13">
        <f t="shared" ref="R110" si="387">H110/N110</f>
        <v>0.75</v>
      </c>
      <c r="S110" s="13">
        <f t="shared" ref="S110" si="388">K110/P110</f>
        <v>0.97135842880523726</v>
      </c>
      <c r="T110" s="15">
        <f t="shared" ref="T110" si="389">G110/Q110</f>
        <v>7.9915098199672671E-9</v>
      </c>
      <c r="U110" s="15">
        <f t="shared" si="312"/>
        <v>125132800</v>
      </c>
      <c r="V110" s="15">
        <f t="shared" ref="V110" si="390">H110*T110</f>
        <v>6.1374795417348607E-6</v>
      </c>
      <c r="W110" s="15">
        <f t="shared" ref="W110" si="391">M110*T110</f>
        <v>2.0458265139116204E-6</v>
      </c>
      <c r="X110" s="15">
        <f t="shared" ref="X110" si="392">N110*T110</f>
        <v>8.1833060556464815E-6</v>
      </c>
      <c r="Y110" s="15">
        <f t="shared" si="117"/>
        <v>9.7135842880523727E-3</v>
      </c>
      <c r="Z110" s="15">
        <f t="shared" ref="Z110" si="393">O110*X110</f>
        <v>2.8641571194762687E-4</v>
      </c>
      <c r="AA110" s="15">
        <f t="shared" ref="AA110" si="394">G110/$L$3</f>
        <v>80</v>
      </c>
      <c r="AB110" s="15">
        <f t="shared" si="83"/>
        <v>79</v>
      </c>
      <c r="AC110" s="16">
        <f t="shared" si="84"/>
        <v>11540</v>
      </c>
      <c r="AD110" s="13">
        <f t="shared" si="85"/>
        <v>34620</v>
      </c>
      <c r="AE110" s="14">
        <v>32</v>
      </c>
      <c r="AF110" s="13">
        <f t="shared" ref="AF110" si="395">AE110+AD110</f>
        <v>34652</v>
      </c>
      <c r="AG110" s="14">
        <f t="shared" si="87"/>
        <v>34684</v>
      </c>
      <c r="AH110" s="15">
        <f t="shared" ref="AH110" si="396">K110/AA110</f>
        <v>14.8375</v>
      </c>
      <c r="AI110" s="14">
        <f t="shared" si="320"/>
        <v>15</v>
      </c>
      <c r="AJ110" s="14">
        <f t="shared" si="321"/>
        <v>15</v>
      </c>
      <c r="AK110" s="14">
        <f t="shared" ref="AK110" si="397">AJ110*H110*$N$3</f>
        <v>34560</v>
      </c>
      <c r="AL110" s="14">
        <f t="shared" si="92"/>
        <v>34592</v>
      </c>
      <c r="AM110" s="14">
        <f t="shared" ref="AM110" si="398">IF($AM$3,AK110,AG110)</f>
        <v>34684</v>
      </c>
      <c r="AN110" s="14">
        <f t="shared" si="94"/>
        <v>34684</v>
      </c>
      <c r="AO110" s="15">
        <f t="shared" ref="AO110" si="399">AC110/AM110</f>
        <v>0.33271825625648715</v>
      </c>
      <c r="AP110" s="14">
        <f t="shared" si="325"/>
        <v>0</v>
      </c>
      <c r="AQ110" s="14">
        <f t="shared" ref="AQ110" si="400">AC110-(AP110*AM110)+AE110</f>
        <v>11572</v>
      </c>
      <c r="AR110" s="14">
        <f t="shared" si="98"/>
        <v>34</v>
      </c>
      <c r="AS110" s="16">
        <f t="shared" si="327"/>
        <v>3</v>
      </c>
      <c r="AT110" s="16">
        <f t="shared" ref="AT110" si="401">CEILING(AR110/AS110, 1)</f>
        <v>12</v>
      </c>
      <c r="AU110" s="15">
        <f t="shared" ref="AU110" si="402">Y110-W110</f>
        <v>9.7115384615384607E-3</v>
      </c>
      <c r="AV110" s="14">
        <f t="shared" si="330"/>
        <v>77</v>
      </c>
      <c r="AW110" s="14">
        <f t="shared" ref="AW110" si="403">AM110*AV110</f>
        <v>2670668</v>
      </c>
      <c r="AX110" s="14">
        <f t="shared" ref="AX110" si="404">IF(AC110-AW110&gt;=0,AC110-AW110,0)</f>
        <v>0</v>
      </c>
      <c r="AY110" s="16">
        <f t="shared" ref="AY110" si="405">CEILING(2*AD110/$N$3,1)*$N$3</f>
        <v>69240</v>
      </c>
      <c r="AZ110" s="14">
        <f t="shared" ref="AZ110" si="406">AX110+AY110</f>
        <v>69240</v>
      </c>
    </row>
    <row r="111" spans="1:52">
      <c r="A111" s="2">
        <v>51</v>
      </c>
      <c r="B111" s="16" t="s">
        <v>93</v>
      </c>
      <c r="C111" s="16"/>
      <c r="D111" s="18" t="s">
        <v>66</v>
      </c>
      <c r="E111" s="12" t="s">
        <v>32</v>
      </c>
      <c r="F111" s="7">
        <v>60</v>
      </c>
      <c r="G111" s="7">
        <f t="shared" si="303"/>
        <v>1.6666666666666666E-2</v>
      </c>
      <c r="H111" s="7">
        <v>800</v>
      </c>
      <c r="I111" s="7">
        <v>600</v>
      </c>
      <c r="J111" s="7">
        <v>0</v>
      </c>
      <c r="K111" s="7">
        <f t="shared" si="132"/>
        <v>1200</v>
      </c>
      <c r="L111" s="7">
        <f t="shared" si="306"/>
        <v>960000</v>
      </c>
      <c r="M111" s="16">
        <f t="shared" si="307"/>
        <v>256</v>
      </c>
      <c r="N111" s="16">
        <v>1056</v>
      </c>
      <c r="O111" s="2">
        <v>28</v>
      </c>
      <c r="P111" s="16">
        <f t="shared" si="109"/>
        <v>1256</v>
      </c>
      <c r="Q111" s="16">
        <f t="shared" si="308"/>
        <v>1326336</v>
      </c>
      <c r="R111" s="13">
        <f t="shared" si="309"/>
        <v>0.75757575757575757</v>
      </c>
      <c r="S111" s="13">
        <f t="shared" si="310"/>
        <v>0.95541401273885351</v>
      </c>
      <c r="T111" s="15">
        <f t="shared" si="311"/>
        <v>1.2565946085054366E-8</v>
      </c>
      <c r="U111" s="15">
        <f t="shared" si="312"/>
        <v>79580160</v>
      </c>
      <c r="V111" s="15">
        <f t="shared" si="313"/>
        <v>1.0052756868043492E-5</v>
      </c>
      <c r="W111" s="15">
        <f t="shared" si="314"/>
        <v>3.2168821977739177E-6</v>
      </c>
      <c r="X111" s="15">
        <f t="shared" si="315"/>
        <v>1.326963906581741E-5</v>
      </c>
      <c r="Y111" s="15">
        <f t="shared" si="117"/>
        <v>1.6295116772823779E-2</v>
      </c>
      <c r="Z111" s="15">
        <f t="shared" si="316"/>
        <v>3.715498938428875E-4</v>
      </c>
      <c r="AA111" s="15">
        <f t="shared" si="317"/>
        <v>133.33333333333334</v>
      </c>
      <c r="AB111" s="15">
        <f t="shared" si="83"/>
        <v>132</v>
      </c>
      <c r="AC111" s="16">
        <f t="shared" si="84"/>
        <v>7273</v>
      </c>
      <c r="AD111" s="13">
        <f t="shared" si="85"/>
        <v>21819</v>
      </c>
      <c r="AE111" s="14">
        <v>32</v>
      </c>
      <c r="AF111" s="13">
        <f t="shared" si="318"/>
        <v>21851</v>
      </c>
      <c r="AG111" s="14">
        <f t="shared" si="87"/>
        <v>21883</v>
      </c>
      <c r="AH111" s="15">
        <f t="shared" si="319"/>
        <v>9</v>
      </c>
      <c r="AI111" s="14">
        <f t="shared" si="320"/>
        <v>9</v>
      </c>
      <c r="AJ111" s="14">
        <f t="shared" si="321"/>
        <v>9</v>
      </c>
      <c r="AK111" s="14">
        <f t="shared" si="322"/>
        <v>21600</v>
      </c>
      <c r="AL111" s="14">
        <f t="shared" si="92"/>
        <v>21632</v>
      </c>
      <c r="AM111" s="14">
        <f t="shared" si="323"/>
        <v>21883</v>
      </c>
      <c r="AN111" s="14">
        <f t="shared" si="94"/>
        <v>21883</v>
      </c>
      <c r="AO111" s="15">
        <f t="shared" si="324"/>
        <v>0.3323584517662112</v>
      </c>
      <c r="AP111" s="14">
        <f t="shared" si="325"/>
        <v>0</v>
      </c>
      <c r="AQ111" s="14">
        <f t="shared" si="326"/>
        <v>7305</v>
      </c>
      <c r="AR111" s="14">
        <f t="shared" si="98"/>
        <v>22</v>
      </c>
      <c r="AS111" s="16">
        <f t="shared" si="327"/>
        <v>2</v>
      </c>
      <c r="AT111" s="16">
        <f t="shared" si="328"/>
        <v>11</v>
      </c>
      <c r="AU111" s="15">
        <f t="shared" si="329"/>
        <v>1.6291899890626006E-2</v>
      </c>
      <c r="AV111" s="14">
        <f t="shared" si="330"/>
        <v>130</v>
      </c>
      <c r="AW111" s="14">
        <f t="shared" si="331"/>
        <v>2844790</v>
      </c>
      <c r="AX111" s="14">
        <f t="shared" si="332"/>
        <v>0</v>
      </c>
      <c r="AY111" s="16">
        <f t="shared" si="333"/>
        <v>43638</v>
      </c>
      <c r="AZ111" s="14">
        <f t="shared" si="334"/>
        <v>43638</v>
      </c>
    </row>
    <row r="112" spans="1:52">
      <c r="A112" s="2">
        <v>52</v>
      </c>
      <c r="B112" s="16" t="s">
        <v>93</v>
      </c>
      <c r="C112" s="16"/>
      <c r="D112" s="18" t="s">
        <v>122</v>
      </c>
      <c r="E112" s="12" t="s">
        <v>32</v>
      </c>
      <c r="F112" s="7">
        <v>60</v>
      </c>
      <c r="G112" s="7">
        <f t="shared" si="303"/>
        <v>1.6666666666666666E-2</v>
      </c>
      <c r="H112" s="7">
        <v>800</v>
      </c>
      <c r="I112" s="7">
        <v>600</v>
      </c>
      <c r="J112" s="7">
        <f>O112</f>
        <v>28</v>
      </c>
      <c r="K112" s="7">
        <f t="shared" ref="K112" si="407">I112*2+J112</f>
        <v>1228</v>
      </c>
      <c r="L112" s="7">
        <f t="shared" ref="L112" si="408">H112*K112</f>
        <v>982400</v>
      </c>
      <c r="M112" s="16">
        <f t="shared" ref="M112" si="409">N112-H112</f>
        <v>256</v>
      </c>
      <c r="N112" s="16">
        <v>1056</v>
      </c>
      <c r="O112" s="2">
        <v>28</v>
      </c>
      <c r="P112" s="16">
        <f t="shared" si="109"/>
        <v>1256</v>
      </c>
      <c r="Q112" s="16">
        <f t="shared" ref="Q112" si="410">N112*P112</f>
        <v>1326336</v>
      </c>
      <c r="R112" s="13">
        <f t="shared" ref="R112" si="411">H112/N112</f>
        <v>0.75757575757575757</v>
      </c>
      <c r="S112" s="13">
        <f t="shared" ref="S112" si="412">K112/P112</f>
        <v>0.97770700636942676</v>
      </c>
      <c r="T112" s="15">
        <f t="shared" ref="T112" si="413">G112/Q112</f>
        <v>1.2565946085054366E-8</v>
      </c>
      <c r="U112" s="15">
        <f t="shared" si="312"/>
        <v>79580160</v>
      </c>
      <c r="V112" s="15">
        <f t="shared" ref="V112" si="414">H112*T112</f>
        <v>1.0052756868043492E-5</v>
      </c>
      <c r="W112" s="15">
        <f t="shared" ref="W112" si="415">M112*T112</f>
        <v>3.2168821977739177E-6</v>
      </c>
      <c r="X112" s="15">
        <f t="shared" ref="X112" si="416">N112*T112</f>
        <v>1.326963906581741E-5</v>
      </c>
      <c r="Y112" s="15">
        <f t="shared" si="117"/>
        <v>1.6295116772823779E-2</v>
      </c>
      <c r="Z112" s="15">
        <f t="shared" ref="Z112" si="417">O112*X112</f>
        <v>3.715498938428875E-4</v>
      </c>
      <c r="AA112" s="15">
        <f t="shared" ref="AA112" si="418">G112/$L$3</f>
        <v>133.33333333333334</v>
      </c>
      <c r="AB112" s="15">
        <f t="shared" si="83"/>
        <v>132</v>
      </c>
      <c r="AC112" s="16">
        <f t="shared" si="84"/>
        <v>7443</v>
      </c>
      <c r="AD112" s="13">
        <f t="shared" si="85"/>
        <v>22329</v>
      </c>
      <c r="AE112" s="14">
        <v>32</v>
      </c>
      <c r="AF112" s="13">
        <f t="shared" ref="AF112" si="419">AE112+AD112</f>
        <v>22361</v>
      </c>
      <c r="AG112" s="14">
        <f t="shared" si="87"/>
        <v>22393</v>
      </c>
      <c r="AH112" s="15">
        <f t="shared" ref="AH112" si="420">K112/AA112</f>
        <v>9.2099999999999991</v>
      </c>
      <c r="AI112" s="14">
        <f t="shared" si="320"/>
        <v>10</v>
      </c>
      <c r="AJ112" s="14">
        <f t="shared" si="321"/>
        <v>10</v>
      </c>
      <c r="AK112" s="14">
        <f t="shared" ref="AK112" si="421">AJ112*H112*$N$3</f>
        <v>24000</v>
      </c>
      <c r="AL112" s="14">
        <f t="shared" si="92"/>
        <v>24032</v>
      </c>
      <c r="AM112" s="14">
        <f t="shared" ref="AM112" si="422">IF($AM$3,AK112,AG112)</f>
        <v>22393</v>
      </c>
      <c r="AN112" s="14">
        <f t="shared" si="94"/>
        <v>22393</v>
      </c>
      <c r="AO112" s="15">
        <f t="shared" ref="AO112" si="423">AC112/AM112</f>
        <v>0.33238065466886973</v>
      </c>
      <c r="AP112" s="14">
        <f t="shared" si="325"/>
        <v>0</v>
      </c>
      <c r="AQ112" s="14">
        <f t="shared" ref="AQ112" si="424">AC112-(AP112*AM112)+AE112</f>
        <v>7475</v>
      </c>
      <c r="AR112" s="14">
        <f t="shared" si="98"/>
        <v>22</v>
      </c>
      <c r="AS112" s="16">
        <f t="shared" si="327"/>
        <v>2</v>
      </c>
      <c r="AT112" s="16">
        <f t="shared" ref="AT112" si="425">CEILING(AR112/AS112, 1)</f>
        <v>11</v>
      </c>
      <c r="AU112" s="15">
        <f t="shared" ref="AU112" si="426">Y112-W112</f>
        <v>1.6291899890626006E-2</v>
      </c>
      <c r="AV112" s="14">
        <f t="shared" si="330"/>
        <v>130</v>
      </c>
      <c r="AW112" s="14">
        <f t="shared" ref="AW112" si="427">AM112*AV112</f>
        <v>2911090</v>
      </c>
      <c r="AX112" s="14">
        <f t="shared" ref="AX112" si="428">IF(AC112-AW112&gt;=0,AC112-AW112,0)</f>
        <v>0</v>
      </c>
      <c r="AY112" s="16">
        <f t="shared" ref="AY112" si="429">CEILING(2*AD112/$N$3,1)*$N$3</f>
        <v>44658</v>
      </c>
      <c r="AZ112" s="14">
        <f t="shared" ref="AZ112" si="430">AX112+AY112</f>
        <v>44658</v>
      </c>
    </row>
    <row r="113" spans="1:52">
      <c r="A113" s="2">
        <v>53</v>
      </c>
      <c r="B113" s="16" t="s">
        <v>93</v>
      </c>
      <c r="C113" s="16"/>
      <c r="D113" s="18" t="s">
        <v>67</v>
      </c>
      <c r="E113" s="12" t="s">
        <v>32</v>
      </c>
      <c r="F113" s="7">
        <v>100</v>
      </c>
      <c r="G113" s="7">
        <f t="shared" si="303"/>
        <v>0.01</v>
      </c>
      <c r="H113" s="7">
        <v>800</v>
      </c>
      <c r="I113" s="7">
        <v>600</v>
      </c>
      <c r="J113" s="7">
        <v>0</v>
      </c>
      <c r="K113" s="7">
        <f t="shared" si="132"/>
        <v>1200</v>
      </c>
      <c r="L113" s="7">
        <f t="shared" si="306"/>
        <v>960000</v>
      </c>
      <c r="M113" s="16">
        <f t="shared" si="307"/>
        <v>272</v>
      </c>
      <c r="N113" s="16">
        <v>1072</v>
      </c>
      <c r="O113" s="2">
        <v>36</v>
      </c>
      <c r="P113" s="16">
        <f t="shared" si="109"/>
        <v>1272</v>
      </c>
      <c r="Q113" s="16">
        <f t="shared" si="308"/>
        <v>1363584</v>
      </c>
      <c r="R113" s="13">
        <f t="shared" si="309"/>
        <v>0.74626865671641796</v>
      </c>
      <c r="S113" s="13">
        <f t="shared" si="310"/>
        <v>0.94339622641509435</v>
      </c>
      <c r="T113" s="15">
        <f t="shared" si="311"/>
        <v>7.3336149441471887E-9</v>
      </c>
      <c r="U113" s="15">
        <f t="shared" si="312"/>
        <v>136358400</v>
      </c>
      <c r="V113" s="15">
        <f t="shared" si="313"/>
        <v>5.8668919553177511E-6</v>
      </c>
      <c r="W113" s="15">
        <f t="shared" si="314"/>
        <v>1.9947432648080355E-6</v>
      </c>
      <c r="X113" s="15">
        <f t="shared" si="315"/>
        <v>7.8616352201257858E-6</v>
      </c>
      <c r="Y113" s="15">
        <f t="shared" si="117"/>
        <v>9.7169811320754716E-3</v>
      </c>
      <c r="Z113" s="15">
        <f t="shared" si="316"/>
        <v>2.8301886792452826E-4</v>
      </c>
      <c r="AA113" s="15">
        <f t="shared" si="317"/>
        <v>80</v>
      </c>
      <c r="AB113" s="15">
        <f t="shared" si="83"/>
        <v>79</v>
      </c>
      <c r="AC113" s="16">
        <f t="shared" si="84"/>
        <v>12152</v>
      </c>
      <c r="AD113" s="13">
        <f t="shared" si="85"/>
        <v>36456</v>
      </c>
      <c r="AE113" s="14">
        <v>32</v>
      </c>
      <c r="AF113" s="13">
        <f t="shared" si="318"/>
        <v>36488</v>
      </c>
      <c r="AG113" s="14">
        <f t="shared" si="87"/>
        <v>36520</v>
      </c>
      <c r="AH113" s="15">
        <f t="shared" si="319"/>
        <v>15</v>
      </c>
      <c r="AI113" s="14">
        <f t="shared" si="320"/>
        <v>15</v>
      </c>
      <c r="AJ113" s="14">
        <f t="shared" si="321"/>
        <v>15</v>
      </c>
      <c r="AK113" s="14">
        <f t="shared" si="322"/>
        <v>36000</v>
      </c>
      <c r="AL113" s="14">
        <f t="shared" si="92"/>
        <v>36032</v>
      </c>
      <c r="AM113" s="14">
        <f t="shared" si="323"/>
        <v>36520</v>
      </c>
      <c r="AN113" s="14">
        <f t="shared" si="94"/>
        <v>36520</v>
      </c>
      <c r="AO113" s="15">
        <f t="shared" si="324"/>
        <v>0.33274917853231106</v>
      </c>
      <c r="AP113" s="14">
        <f t="shared" si="325"/>
        <v>0</v>
      </c>
      <c r="AQ113" s="14">
        <f t="shared" si="326"/>
        <v>12184</v>
      </c>
      <c r="AR113" s="14">
        <f t="shared" si="98"/>
        <v>36</v>
      </c>
      <c r="AS113" s="16">
        <f t="shared" si="327"/>
        <v>3</v>
      </c>
      <c r="AT113" s="16">
        <f t="shared" si="328"/>
        <v>12</v>
      </c>
      <c r="AU113" s="15">
        <f t="shared" si="329"/>
        <v>9.7149863888106643E-3</v>
      </c>
      <c r="AV113" s="14">
        <f t="shared" si="330"/>
        <v>77</v>
      </c>
      <c r="AW113" s="14">
        <f t="shared" si="331"/>
        <v>2812040</v>
      </c>
      <c r="AX113" s="14">
        <f t="shared" si="332"/>
        <v>0</v>
      </c>
      <c r="AY113" s="16">
        <f t="shared" si="333"/>
        <v>72912</v>
      </c>
      <c r="AZ113" s="14">
        <f t="shared" si="334"/>
        <v>72912</v>
      </c>
    </row>
    <row r="114" spans="1:52">
      <c r="A114" s="2">
        <v>54</v>
      </c>
      <c r="B114" s="16" t="s">
        <v>93</v>
      </c>
      <c r="C114" s="16"/>
      <c r="D114" s="18" t="s">
        <v>123</v>
      </c>
      <c r="E114" s="12" t="s">
        <v>32</v>
      </c>
      <c r="F114" s="7">
        <v>100</v>
      </c>
      <c r="G114" s="7">
        <f t="shared" si="303"/>
        <v>0.01</v>
      </c>
      <c r="H114" s="7">
        <v>800</v>
      </c>
      <c r="I114" s="7">
        <v>600</v>
      </c>
      <c r="J114" s="7">
        <f>O114</f>
        <v>36</v>
      </c>
      <c r="K114" s="7">
        <f t="shared" ref="K114" si="431">I114*2+J114</f>
        <v>1236</v>
      </c>
      <c r="L114" s="7">
        <f t="shared" ref="L114" si="432">H114*K114</f>
        <v>988800</v>
      </c>
      <c r="M114" s="16">
        <f t="shared" ref="M114" si="433">N114-H114</f>
        <v>272</v>
      </c>
      <c r="N114" s="16">
        <v>1072</v>
      </c>
      <c r="O114" s="2">
        <v>36</v>
      </c>
      <c r="P114" s="16">
        <f t="shared" si="109"/>
        <v>1272</v>
      </c>
      <c r="Q114" s="16">
        <f t="shared" ref="Q114" si="434">N114*P114</f>
        <v>1363584</v>
      </c>
      <c r="R114" s="13">
        <f t="shared" ref="R114" si="435">H114/N114</f>
        <v>0.74626865671641796</v>
      </c>
      <c r="S114" s="13">
        <f t="shared" ref="S114" si="436">K114/P114</f>
        <v>0.97169811320754718</v>
      </c>
      <c r="T114" s="15">
        <f t="shared" ref="T114" si="437">G114/Q114</f>
        <v>7.3336149441471887E-9</v>
      </c>
      <c r="U114" s="15">
        <f t="shared" si="312"/>
        <v>136358400</v>
      </c>
      <c r="V114" s="15">
        <f t="shared" ref="V114" si="438">H114*T114</f>
        <v>5.8668919553177511E-6</v>
      </c>
      <c r="W114" s="15">
        <f t="shared" ref="W114" si="439">M114*T114</f>
        <v>1.9947432648080355E-6</v>
      </c>
      <c r="X114" s="15">
        <f t="shared" ref="X114" si="440">N114*T114</f>
        <v>7.8616352201257858E-6</v>
      </c>
      <c r="Y114" s="15">
        <f t="shared" si="117"/>
        <v>9.7169811320754716E-3</v>
      </c>
      <c r="Z114" s="15">
        <f t="shared" ref="Z114" si="441">O114*X114</f>
        <v>2.8301886792452826E-4</v>
      </c>
      <c r="AA114" s="15">
        <f t="shared" ref="AA114" si="442">G114/$L$3</f>
        <v>80</v>
      </c>
      <c r="AB114" s="15">
        <f t="shared" si="83"/>
        <v>79</v>
      </c>
      <c r="AC114" s="16">
        <f t="shared" si="84"/>
        <v>12517</v>
      </c>
      <c r="AD114" s="13">
        <f t="shared" si="85"/>
        <v>37551</v>
      </c>
      <c r="AE114" s="14">
        <v>32</v>
      </c>
      <c r="AF114" s="13">
        <f t="shared" ref="AF114" si="443">AE114+AD114</f>
        <v>37583</v>
      </c>
      <c r="AG114" s="14">
        <f t="shared" si="87"/>
        <v>37615</v>
      </c>
      <c r="AH114" s="15">
        <f t="shared" ref="AH114" si="444">K114/AA114</f>
        <v>15.45</v>
      </c>
      <c r="AI114" s="14">
        <f t="shared" si="320"/>
        <v>16</v>
      </c>
      <c r="AJ114" s="14">
        <f t="shared" si="321"/>
        <v>16</v>
      </c>
      <c r="AK114" s="14">
        <f t="shared" ref="AK114" si="445">AJ114*H114*$N$3</f>
        <v>38400</v>
      </c>
      <c r="AL114" s="14">
        <f t="shared" si="92"/>
        <v>38432</v>
      </c>
      <c r="AM114" s="14">
        <f t="shared" ref="AM114" si="446">IF($AM$3,AK114,AG114)</f>
        <v>37615</v>
      </c>
      <c r="AN114" s="14">
        <f t="shared" si="94"/>
        <v>37615</v>
      </c>
      <c r="AO114" s="15">
        <f t="shared" ref="AO114" si="447">AC114/AM114</f>
        <v>0.33276618370330985</v>
      </c>
      <c r="AP114" s="14">
        <f t="shared" si="325"/>
        <v>0</v>
      </c>
      <c r="AQ114" s="14">
        <f t="shared" ref="AQ114" si="448">AC114-(AP114*AM114)+AE114</f>
        <v>12549</v>
      </c>
      <c r="AR114" s="14">
        <f t="shared" si="98"/>
        <v>37</v>
      </c>
      <c r="AS114" s="16">
        <f t="shared" si="327"/>
        <v>3</v>
      </c>
      <c r="AT114" s="16">
        <f t="shared" ref="AT114" si="449">CEILING(AR114/AS114, 1)</f>
        <v>13</v>
      </c>
      <c r="AU114" s="15">
        <f t="shared" ref="AU114" si="450">Y114-W114</f>
        <v>9.7149863888106643E-3</v>
      </c>
      <c r="AV114" s="14">
        <f t="shared" si="330"/>
        <v>77</v>
      </c>
      <c r="AW114" s="14">
        <f t="shared" ref="AW114" si="451">AM114*AV114</f>
        <v>2896355</v>
      </c>
      <c r="AX114" s="14">
        <f t="shared" ref="AX114" si="452">IF(AC114-AW114&gt;=0,AC114-AW114,0)</f>
        <v>0</v>
      </c>
      <c r="AY114" s="16">
        <f t="shared" ref="AY114" si="453">CEILING(2*AD114/$N$3,1)*$N$3</f>
        <v>75102</v>
      </c>
      <c r="AZ114" s="14">
        <f t="shared" ref="AZ114" si="454">AX114+AY114</f>
        <v>75102</v>
      </c>
    </row>
    <row r="115" spans="1:52">
      <c r="A115" s="2">
        <v>55</v>
      </c>
      <c r="B115" s="16" t="s">
        <v>93</v>
      </c>
      <c r="C115" s="16"/>
      <c r="D115" s="18" t="s">
        <v>68</v>
      </c>
      <c r="E115" s="12" t="s">
        <v>32</v>
      </c>
      <c r="F115" s="7">
        <v>60</v>
      </c>
      <c r="G115" s="7">
        <f t="shared" si="303"/>
        <v>1.6666666666666666E-2</v>
      </c>
      <c r="H115" s="7">
        <v>1024</v>
      </c>
      <c r="I115" s="7">
        <v>768</v>
      </c>
      <c r="J115" s="7">
        <v>0</v>
      </c>
      <c r="K115" s="7">
        <f t="shared" si="132"/>
        <v>1536</v>
      </c>
      <c r="L115" s="7">
        <f t="shared" si="306"/>
        <v>1572864</v>
      </c>
      <c r="M115" s="16">
        <f t="shared" si="307"/>
        <v>320</v>
      </c>
      <c r="N115" s="16">
        <v>1344</v>
      </c>
      <c r="O115" s="2">
        <v>38</v>
      </c>
      <c r="P115" s="16">
        <f t="shared" si="109"/>
        <v>1612</v>
      </c>
      <c r="Q115" s="16">
        <f t="shared" si="308"/>
        <v>2166528</v>
      </c>
      <c r="R115" s="13">
        <f t="shared" si="309"/>
        <v>0.76190476190476186</v>
      </c>
      <c r="S115" s="13">
        <f t="shared" si="310"/>
        <v>0.95285359801488834</v>
      </c>
      <c r="T115" s="15">
        <f t="shared" si="311"/>
        <v>7.6928000315097089E-9</v>
      </c>
      <c r="U115" s="15">
        <f t="shared" si="312"/>
        <v>129991680</v>
      </c>
      <c r="V115" s="15">
        <f t="shared" si="313"/>
        <v>7.8774272322659419E-6</v>
      </c>
      <c r="W115" s="15">
        <f t="shared" si="314"/>
        <v>2.4616960100831069E-6</v>
      </c>
      <c r="X115" s="15">
        <f t="shared" si="315"/>
        <v>1.0339123242349049E-5</v>
      </c>
      <c r="Y115" s="15">
        <f t="shared" si="117"/>
        <v>1.6273779983457401E-2</v>
      </c>
      <c r="Z115" s="15">
        <f t="shared" si="316"/>
        <v>3.9288668320926385E-4</v>
      </c>
      <c r="AA115" s="15">
        <f t="shared" si="317"/>
        <v>133.33333333333334</v>
      </c>
      <c r="AB115" s="15">
        <f t="shared" si="83"/>
        <v>132</v>
      </c>
      <c r="AC115" s="16">
        <f t="shared" si="84"/>
        <v>11916</v>
      </c>
      <c r="AD115" s="13">
        <f t="shared" si="85"/>
        <v>35748</v>
      </c>
      <c r="AE115" s="14">
        <v>32</v>
      </c>
      <c r="AF115" s="13">
        <f t="shared" si="318"/>
        <v>35780</v>
      </c>
      <c r="AG115" s="14">
        <f t="shared" si="87"/>
        <v>35812</v>
      </c>
      <c r="AH115" s="15">
        <f t="shared" si="319"/>
        <v>11.52</v>
      </c>
      <c r="AI115" s="14">
        <f t="shared" si="320"/>
        <v>12</v>
      </c>
      <c r="AJ115" s="14">
        <f t="shared" si="321"/>
        <v>12</v>
      </c>
      <c r="AK115" s="14">
        <f t="shared" si="322"/>
        <v>36864</v>
      </c>
      <c r="AL115" s="14">
        <f t="shared" si="92"/>
        <v>36896</v>
      </c>
      <c r="AM115" s="14">
        <f t="shared" si="323"/>
        <v>35812</v>
      </c>
      <c r="AN115" s="14">
        <f t="shared" si="94"/>
        <v>35812</v>
      </c>
      <c r="AO115" s="15">
        <f t="shared" si="324"/>
        <v>0.33273762984474475</v>
      </c>
      <c r="AP115" s="14">
        <f t="shared" si="325"/>
        <v>0</v>
      </c>
      <c r="AQ115" s="14">
        <f t="shared" si="326"/>
        <v>11948</v>
      </c>
      <c r="AR115" s="14">
        <f t="shared" si="98"/>
        <v>35</v>
      </c>
      <c r="AS115" s="16">
        <f t="shared" si="327"/>
        <v>3</v>
      </c>
      <c r="AT115" s="16">
        <f t="shared" si="328"/>
        <v>12</v>
      </c>
      <c r="AU115" s="15">
        <f t="shared" si="329"/>
        <v>1.6271318287447319E-2</v>
      </c>
      <c r="AV115" s="14">
        <f t="shared" si="330"/>
        <v>130</v>
      </c>
      <c r="AW115" s="14">
        <f t="shared" si="331"/>
        <v>4655560</v>
      </c>
      <c r="AX115" s="14">
        <f t="shared" si="332"/>
        <v>0</v>
      </c>
      <c r="AY115" s="16">
        <f t="shared" si="333"/>
        <v>71496</v>
      </c>
      <c r="AZ115" s="14">
        <f t="shared" si="334"/>
        <v>71496</v>
      </c>
    </row>
    <row r="116" spans="1:52">
      <c r="A116" s="2">
        <v>56</v>
      </c>
      <c r="B116" s="16" t="s">
        <v>93</v>
      </c>
      <c r="C116" s="16"/>
      <c r="D116" s="18" t="s">
        <v>124</v>
      </c>
      <c r="E116" s="12" t="s">
        <v>32</v>
      </c>
      <c r="F116" s="7">
        <v>60</v>
      </c>
      <c r="G116" s="7">
        <f t="shared" si="303"/>
        <v>1.6666666666666666E-2</v>
      </c>
      <c r="H116" s="7">
        <v>1024</v>
      </c>
      <c r="I116" s="7">
        <v>768</v>
      </c>
      <c r="J116" s="7">
        <f>O116</f>
        <v>38</v>
      </c>
      <c r="K116" s="7">
        <f t="shared" ref="K116" si="455">I116*2+J116</f>
        <v>1574</v>
      </c>
      <c r="L116" s="7">
        <f t="shared" ref="L116" si="456">H116*K116</f>
        <v>1611776</v>
      </c>
      <c r="M116" s="16">
        <f t="shared" ref="M116" si="457">N116-H116</f>
        <v>320</v>
      </c>
      <c r="N116" s="16">
        <v>1344</v>
      </c>
      <c r="O116" s="2">
        <v>38</v>
      </c>
      <c r="P116" s="16">
        <f t="shared" si="109"/>
        <v>1612</v>
      </c>
      <c r="Q116" s="16">
        <f t="shared" ref="Q116" si="458">N116*P116</f>
        <v>2166528</v>
      </c>
      <c r="R116" s="13">
        <f t="shared" ref="R116" si="459">H116/N116</f>
        <v>0.76190476190476186</v>
      </c>
      <c r="S116" s="13">
        <f t="shared" ref="S116" si="460">K116/P116</f>
        <v>0.97642679900744422</v>
      </c>
      <c r="T116" s="15">
        <f t="shared" ref="T116" si="461">G116/Q116</f>
        <v>7.6928000315097089E-9</v>
      </c>
      <c r="U116" s="15">
        <f t="shared" si="312"/>
        <v>129991680</v>
      </c>
      <c r="V116" s="15">
        <f t="shared" ref="V116" si="462">H116*T116</f>
        <v>7.8774272322659419E-6</v>
      </c>
      <c r="W116" s="15">
        <f t="shared" ref="W116" si="463">M116*T116</f>
        <v>2.4616960100831069E-6</v>
      </c>
      <c r="X116" s="15">
        <f t="shared" ref="X116" si="464">N116*T116</f>
        <v>1.0339123242349049E-5</v>
      </c>
      <c r="Y116" s="15">
        <f t="shared" si="117"/>
        <v>1.6273779983457401E-2</v>
      </c>
      <c r="Z116" s="15">
        <f t="shared" ref="Z116" si="465">O116*X116</f>
        <v>3.9288668320926385E-4</v>
      </c>
      <c r="AA116" s="15">
        <f t="shared" ref="AA116" si="466">G116/$L$3</f>
        <v>133.33333333333334</v>
      </c>
      <c r="AB116" s="15">
        <f t="shared" si="83"/>
        <v>132</v>
      </c>
      <c r="AC116" s="16">
        <f t="shared" si="84"/>
        <v>12211</v>
      </c>
      <c r="AD116" s="13">
        <f t="shared" si="85"/>
        <v>36633</v>
      </c>
      <c r="AE116" s="14">
        <v>32</v>
      </c>
      <c r="AF116" s="13">
        <f t="shared" ref="AF116" si="467">AE116+AD116</f>
        <v>36665</v>
      </c>
      <c r="AG116" s="14">
        <f t="shared" si="87"/>
        <v>36697</v>
      </c>
      <c r="AH116" s="15">
        <f t="shared" ref="AH116" si="468">K116/AA116</f>
        <v>11.805</v>
      </c>
      <c r="AI116" s="14">
        <f t="shared" si="320"/>
        <v>12</v>
      </c>
      <c r="AJ116" s="14">
        <f t="shared" si="321"/>
        <v>12</v>
      </c>
      <c r="AK116" s="14">
        <f t="shared" ref="AK116" si="469">AJ116*H116*$N$3</f>
        <v>36864</v>
      </c>
      <c r="AL116" s="14">
        <f t="shared" si="92"/>
        <v>36896</v>
      </c>
      <c r="AM116" s="14">
        <f t="shared" ref="AM116" si="470">IF($AM$3,AK116,AG116)</f>
        <v>36697</v>
      </c>
      <c r="AN116" s="14">
        <f t="shared" si="94"/>
        <v>36697</v>
      </c>
      <c r="AO116" s="15">
        <f t="shared" ref="AO116" si="471">AC116/AM116</f>
        <v>0.3327519960759735</v>
      </c>
      <c r="AP116" s="14">
        <f t="shared" si="325"/>
        <v>0</v>
      </c>
      <c r="AQ116" s="14">
        <f t="shared" ref="AQ116" si="472">AC116-(AP116*AM116)+AE116</f>
        <v>12243</v>
      </c>
      <c r="AR116" s="14">
        <f t="shared" si="98"/>
        <v>36</v>
      </c>
      <c r="AS116" s="16">
        <f t="shared" si="327"/>
        <v>3</v>
      </c>
      <c r="AT116" s="16">
        <f t="shared" ref="AT116" si="473">CEILING(AR116/AS116, 1)</f>
        <v>12</v>
      </c>
      <c r="AU116" s="15">
        <f t="shared" ref="AU116" si="474">Y116-W116</f>
        <v>1.6271318287447319E-2</v>
      </c>
      <c r="AV116" s="14">
        <f t="shared" si="330"/>
        <v>130</v>
      </c>
      <c r="AW116" s="14">
        <f t="shared" ref="AW116" si="475">AM116*AV116</f>
        <v>4770610</v>
      </c>
      <c r="AX116" s="14">
        <f t="shared" ref="AX116" si="476">IF(AC116-AW116&gt;=0,AC116-AW116,0)</f>
        <v>0</v>
      </c>
      <c r="AY116" s="16">
        <f t="shared" ref="AY116" si="477">CEILING(2*AD116/$N$3,1)*$N$3</f>
        <v>73266</v>
      </c>
      <c r="AZ116" s="14">
        <f t="shared" ref="AZ116" si="478">AX116+AY116</f>
        <v>73266</v>
      </c>
    </row>
    <row r="117" spans="1:52">
      <c r="A117" s="2">
        <v>57</v>
      </c>
      <c r="B117" s="16" t="s">
        <v>93</v>
      </c>
      <c r="C117" s="16"/>
      <c r="D117" s="18" t="s">
        <v>69</v>
      </c>
      <c r="E117" s="12" t="s">
        <v>32</v>
      </c>
      <c r="F117" s="7">
        <v>100</v>
      </c>
      <c r="G117" s="7">
        <f t="shared" si="303"/>
        <v>0.01</v>
      </c>
      <c r="H117" s="7">
        <v>1024</v>
      </c>
      <c r="I117" s="7">
        <v>768</v>
      </c>
      <c r="J117" s="7">
        <v>0</v>
      </c>
      <c r="K117" s="7">
        <f t="shared" si="132"/>
        <v>1536</v>
      </c>
      <c r="L117" s="7">
        <f t="shared" si="306"/>
        <v>1572864</v>
      </c>
      <c r="M117" s="16">
        <f t="shared" si="307"/>
        <v>368</v>
      </c>
      <c r="N117" s="16">
        <v>1392</v>
      </c>
      <c r="O117" s="2">
        <v>46</v>
      </c>
      <c r="P117" s="16">
        <f t="shared" si="109"/>
        <v>1628</v>
      </c>
      <c r="Q117" s="16">
        <f t="shared" si="308"/>
        <v>2266176</v>
      </c>
      <c r="R117" s="13">
        <f t="shared" si="309"/>
        <v>0.73563218390804597</v>
      </c>
      <c r="S117" s="13">
        <f t="shared" si="310"/>
        <v>0.94348894348894352</v>
      </c>
      <c r="T117" s="15">
        <f t="shared" si="311"/>
        <v>4.4127199299613094E-9</v>
      </c>
      <c r="U117" s="15">
        <f t="shared" si="312"/>
        <v>226617600</v>
      </c>
      <c r="V117" s="15">
        <f t="shared" si="313"/>
        <v>4.5186252082803808E-6</v>
      </c>
      <c r="W117" s="15">
        <f t="shared" si="314"/>
        <v>1.6238809342257619E-6</v>
      </c>
      <c r="X117" s="15">
        <f t="shared" si="315"/>
        <v>6.1425061425061425E-6</v>
      </c>
      <c r="Y117" s="15">
        <f t="shared" si="117"/>
        <v>9.7174447174447169E-3</v>
      </c>
      <c r="Z117" s="15">
        <f t="shared" si="316"/>
        <v>2.8255528255528254E-4</v>
      </c>
      <c r="AA117" s="15">
        <f t="shared" si="317"/>
        <v>80</v>
      </c>
      <c r="AB117" s="15">
        <f t="shared" si="83"/>
        <v>79</v>
      </c>
      <c r="AC117" s="16">
        <f t="shared" si="84"/>
        <v>19910</v>
      </c>
      <c r="AD117" s="13">
        <f t="shared" si="85"/>
        <v>59730</v>
      </c>
      <c r="AE117" s="14">
        <v>32</v>
      </c>
      <c r="AF117" s="13">
        <f t="shared" si="318"/>
        <v>59762</v>
      </c>
      <c r="AG117" s="14">
        <f t="shared" si="87"/>
        <v>59794</v>
      </c>
      <c r="AH117" s="15">
        <f t="shared" si="319"/>
        <v>19.2</v>
      </c>
      <c r="AI117" s="14">
        <f t="shared" si="320"/>
        <v>20</v>
      </c>
      <c r="AJ117" s="14">
        <f t="shared" si="321"/>
        <v>20</v>
      </c>
      <c r="AK117" s="14">
        <f t="shared" si="322"/>
        <v>61440</v>
      </c>
      <c r="AL117" s="14">
        <f t="shared" si="92"/>
        <v>61472</v>
      </c>
      <c r="AM117" s="14">
        <f t="shared" si="323"/>
        <v>59794</v>
      </c>
      <c r="AN117" s="14">
        <f t="shared" si="94"/>
        <v>59794</v>
      </c>
      <c r="AO117" s="15">
        <f t="shared" si="324"/>
        <v>0.33297655283138777</v>
      </c>
      <c r="AP117" s="14">
        <f t="shared" si="325"/>
        <v>0</v>
      </c>
      <c r="AQ117" s="14">
        <f t="shared" si="326"/>
        <v>19942</v>
      </c>
      <c r="AR117" s="14">
        <f t="shared" si="98"/>
        <v>59</v>
      </c>
      <c r="AS117" s="16">
        <f t="shared" si="327"/>
        <v>4</v>
      </c>
      <c r="AT117" s="16">
        <f t="shared" si="328"/>
        <v>15</v>
      </c>
      <c r="AU117" s="15">
        <f t="shared" si="329"/>
        <v>9.7158208365104911E-3</v>
      </c>
      <c r="AV117" s="14">
        <f t="shared" si="330"/>
        <v>77</v>
      </c>
      <c r="AW117" s="14">
        <f t="shared" si="331"/>
        <v>4604138</v>
      </c>
      <c r="AX117" s="14">
        <f t="shared" si="332"/>
        <v>0</v>
      </c>
      <c r="AY117" s="16">
        <f t="shared" si="333"/>
        <v>119460</v>
      </c>
      <c r="AZ117" s="14">
        <f t="shared" si="334"/>
        <v>119460</v>
      </c>
    </row>
    <row r="118" spans="1:52">
      <c r="A118" s="2">
        <v>58</v>
      </c>
      <c r="B118" s="16" t="s">
        <v>93</v>
      </c>
      <c r="C118" s="16"/>
      <c r="D118" s="18" t="s">
        <v>125</v>
      </c>
      <c r="E118" s="12" t="s">
        <v>32</v>
      </c>
      <c r="F118" s="7">
        <v>100</v>
      </c>
      <c r="G118" s="7">
        <f t="shared" si="303"/>
        <v>0.01</v>
      </c>
      <c r="H118" s="7">
        <v>1024</v>
      </c>
      <c r="I118" s="7">
        <v>768</v>
      </c>
      <c r="J118" s="7">
        <f>O118</f>
        <v>46</v>
      </c>
      <c r="K118" s="7">
        <f t="shared" ref="K118" si="479">I118*2+J118</f>
        <v>1582</v>
      </c>
      <c r="L118" s="7">
        <f t="shared" ref="L118" si="480">H118*K118</f>
        <v>1619968</v>
      </c>
      <c r="M118" s="16">
        <f t="shared" ref="M118" si="481">N118-H118</f>
        <v>368</v>
      </c>
      <c r="N118" s="16">
        <v>1392</v>
      </c>
      <c r="O118" s="2">
        <v>46</v>
      </c>
      <c r="P118" s="16">
        <f t="shared" si="109"/>
        <v>1628</v>
      </c>
      <c r="Q118" s="16">
        <f t="shared" ref="Q118" si="482">N118*P118</f>
        <v>2266176</v>
      </c>
      <c r="R118" s="13">
        <f t="shared" ref="R118" si="483">H118/N118</f>
        <v>0.73563218390804597</v>
      </c>
      <c r="S118" s="13">
        <f t="shared" ref="S118" si="484">K118/P118</f>
        <v>0.97174447174447176</v>
      </c>
      <c r="T118" s="15">
        <f t="shared" ref="T118" si="485">G118/Q118</f>
        <v>4.4127199299613094E-9</v>
      </c>
      <c r="U118" s="15">
        <f t="shared" si="312"/>
        <v>226617600</v>
      </c>
      <c r="V118" s="15">
        <f t="shared" ref="V118" si="486">H118*T118</f>
        <v>4.5186252082803808E-6</v>
      </c>
      <c r="W118" s="15">
        <f t="shared" ref="W118" si="487">M118*T118</f>
        <v>1.6238809342257619E-6</v>
      </c>
      <c r="X118" s="15">
        <f t="shared" ref="X118" si="488">N118*T118</f>
        <v>6.1425061425061425E-6</v>
      </c>
      <c r="Y118" s="15">
        <f t="shared" si="117"/>
        <v>9.7174447174447169E-3</v>
      </c>
      <c r="Z118" s="15">
        <f t="shared" ref="Z118" si="489">O118*X118</f>
        <v>2.8255528255528254E-4</v>
      </c>
      <c r="AA118" s="15">
        <f t="shared" ref="AA118" si="490">G118/$L$3</f>
        <v>80</v>
      </c>
      <c r="AB118" s="15">
        <f t="shared" si="83"/>
        <v>79</v>
      </c>
      <c r="AC118" s="16">
        <f t="shared" si="84"/>
        <v>20506</v>
      </c>
      <c r="AD118" s="13">
        <f t="shared" si="85"/>
        <v>61518</v>
      </c>
      <c r="AE118" s="14">
        <v>32</v>
      </c>
      <c r="AF118" s="13">
        <f t="shared" ref="AF118" si="491">AE118+AD118</f>
        <v>61550</v>
      </c>
      <c r="AG118" s="14">
        <f t="shared" si="87"/>
        <v>61582</v>
      </c>
      <c r="AH118" s="15">
        <f t="shared" ref="AH118" si="492">K118/AA118</f>
        <v>19.774999999999999</v>
      </c>
      <c r="AI118" s="14">
        <f t="shared" si="320"/>
        <v>20</v>
      </c>
      <c r="AJ118" s="14">
        <f t="shared" si="321"/>
        <v>20</v>
      </c>
      <c r="AK118" s="14">
        <f t="shared" ref="AK118" si="493">AJ118*H118*$N$3</f>
        <v>61440</v>
      </c>
      <c r="AL118" s="14">
        <f t="shared" si="92"/>
        <v>61472</v>
      </c>
      <c r="AM118" s="14">
        <f t="shared" ref="AM118" si="494">IF($AM$3,AK118,AG118)</f>
        <v>61582</v>
      </c>
      <c r="AN118" s="14">
        <f t="shared" si="94"/>
        <v>61582</v>
      </c>
      <c r="AO118" s="15">
        <f t="shared" ref="AO118" si="495">AC118/AM118</f>
        <v>0.33298691175992984</v>
      </c>
      <c r="AP118" s="14">
        <f t="shared" si="325"/>
        <v>0</v>
      </c>
      <c r="AQ118" s="14">
        <f t="shared" ref="AQ118" si="496">AC118-(AP118*AM118)+AE118</f>
        <v>20538</v>
      </c>
      <c r="AR118" s="14">
        <f t="shared" si="98"/>
        <v>61</v>
      </c>
      <c r="AS118" s="16">
        <f t="shared" si="327"/>
        <v>4</v>
      </c>
      <c r="AT118" s="16">
        <f t="shared" ref="AT118" si="497">CEILING(AR118/AS118, 1)</f>
        <v>16</v>
      </c>
      <c r="AU118" s="15">
        <f t="shared" ref="AU118" si="498">Y118-W118</f>
        <v>9.7158208365104911E-3</v>
      </c>
      <c r="AV118" s="14">
        <f t="shared" si="330"/>
        <v>77</v>
      </c>
      <c r="AW118" s="14">
        <f t="shared" ref="AW118" si="499">AM118*AV118</f>
        <v>4741814</v>
      </c>
      <c r="AX118" s="14">
        <f t="shared" ref="AX118" si="500">IF(AC118-AW118&gt;=0,AC118-AW118,0)</f>
        <v>0</v>
      </c>
      <c r="AY118" s="16">
        <f t="shared" ref="AY118" si="501">CEILING(2*AD118/$N$3,1)*$N$3</f>
        <v>123036</v>
      </c>
      <c r="AZ118" s="14">
        <f t="shared" ref="AZ118" si="502">AX118+AY118</f>
        <v>123036</v>
      </c>
    </row>
    <row r="119" spans="1:52">
      <c r="A119" s="2">
        <v>59</v>
      </c>
      <c r="B119" s="16" t="s">
        <v>93</v>
      </c>
      <c r="C119" s="16"/>
      <c r="D119" s="18" t="s">
        <v>70</v>
      </c>
      <c r="E119" s="12" t="s">
        <v>32</v>
      </c>
      <c r="F119" s="7">
        <v>60</v>
      </c>
      <c r="G119" s="7">
        <f t="shared" si="303"/>
        <v>1.6666666666666666E-2</v>
      </c>
      <c r="H119" s="7">
        <v>1152</v>
      </c>
      <c r="I119" s="7">
        <v>864</v>
      </c>
      <c r="J119" s="7">
        <v>0</v>
      </c>
      <c r="K119" s="7">
        <f t="shared" si="132"/>
        <v>1728</v>
      </c>
      <c r="L119" s="7">
        <f t="shared" si="306"/>
        <v>1990656</v>
      </c>
      <c r="M119" s="16">
        <f t="shared" si="307"/>
        <v>368</v>
      </c>
      <c r="N119" s="16">
        <v>1520</v>
      </c>
      <c r="O119" s="2">
        <v>31</v>
      </c>
      <c r="P119" s="16">
        <f t="shared" si="109"/>
        <v>1790</v>
      </c>
      <c r="Q119" s="16">
        <f t="shared" si="308"/>
        <v>2720800</v>
      </c>
      <c r="R119" s="13">
        <f t="shared" si="309"/>
        <v>0.75789473684210529</v>
      </c>
      <c r="S119" s="13">
        <f t="shared" si="310"/>
        <v>0.96536312849162009</v>
      </c>
      <c r="T119" s="15">
        <f t="shared" si="311"/>
        <v>6.1256493188277958E-9</v>
      </c>
      <c r="U119" s="15">
        <f t="shared" si="312"/>
        <v>163248000</v>
      </c>
      <c r="V119" s="15">
        <f t="shared" si="313"/>
        <v>7.0567480152896208E-6</v>
      </c>
      <c r="W119" s="15">
        <f t="shared" si="314"/>
        <v>2.254238949328629E-6</v>
      </c>
      <c r="X119" s="15">
        <f t="shared" si="315"/>
        <v>9.3109869646182502E-6</v>
      </c>
      <c r="Y119" s="15">
        <f t="shared" si="117"/>
        <v>1.63780260707635E-2</v>
      </c>
      <c r="Z119" s="15">
        <f t="shared" si="316"/>
        <v>2.8864059590316573E-4</v>
      </c>
      <c r="AA119" s="15">
        <f t="shared" si="317"/>
        <v>133.33333333333334</v>
      </c>
      <c r="AB119" s="15">
        <f t="shared" si="83"/>
        <v>132</v>
      </c>
      <c r="AC119" s="16">
        <f t="shared" si="84"/>
        <v>15081</v>
      </c>
      <c r="AD119" s="13">
        <f t="shared" si="85"/>
        <v>45243</v>
      </c>
      <c r="AE119" s="14">
        <v>32</v>
      </c>
      <c r="AF119" s="13">
        <f t="shared" si="318"/>
        <v>45275</v>
      </c>
      <c r="AG119" s="14">
        <f t="shared" si="87"/>
        <v>45307</v>
      </c>
      <c r="AH119" s="15">
        <f t="shared" si="319"/>
        <v>12.959999999999999</v>
      </c>
      <c r="AI119" s="14">
        <f t="shared" si="320"/>
        <v>13</v>
      </c>
      <c r="AJ119" s="14">
        <f t="shared" si="321"/>
        <v>13</v>
      </c>
      <c r="AK119" s="14">
        <f t="shared" si="322"/>
        <v>44928</v>
      </c>
      <c r="AL119" s="14">
        <f t="shared" si="92"/>
        <v>44960</v>
      </c>
      <c r="AM119" s="14">
        <f t="shared" si="323"/>
        <v>45307</v>
      </c>
      <c r="AN119" s="14">
        <f t="shared" si="94"/>
        <v>45307</v>
      </c>
      <c r="AO119" s="15">
        <f t="shared" si="324"/>
        <v>0.33286247158275761</v>
      </c>
      <c r="AP119" s="14">
        <f t="shared" si="325"/>
        <v>0</v>
      </c>
      <c r="AQ119" s="14">
        <f t="shared" si="326"/>
        <v>15113</v>
      </c>
      <c r="AR119" s="14">
        <f t="shared" si="98"/>
        <v>45</v>
      </c>
      <c r="AS119" s="16">
        <f t="shared" si="327"/>
        <v>3</v>
      </c>
      <c r="AT119" s="16">
        <f t="shared" si="328"/>
        <v>15</v>
      </c>
      <c r="AU119" s="15">
        <f t="shared" si="329"/>
        <v>1.637577183181417E-2</v>
      </c>
      <c r="AV119" s="14">
        <f t="shared" si="330"/>
        <v>131</v>
      </c>
      <c r="AW119" s="14">
        <f t="shared" si="331"/>
        <v>5935217</v>
      </c>
      <c r="AX119" s="14">
        <f t="shared" si="332"/>
        <v>0</v>
      </c>
      <c r="AY119" s="16">
        <f t="shared" si="333"/>
        <v>90486</v>
      </c>
      <c r="AZ119" s="14">
        <f t="shared" si="334"/>
        <v>90486</v>
      </c>
    </row>
    <row r="120" spans="1:52">
      <c r="A120" s="2">
        <v>60</v>
      </c>
      <c r="B120" s="16" t="s">
        <v>93</v>
      </c>
      <c r="C120" s="16"/>
      <c r="D120" s="18" t="s">
        <v>126</v>
      </c>
      <c r="E120" s="12" t="s">
        <v>32</v>
      </c>
      <c r="F120" s="7">
        <v>60</v>
      </c>
      <c r="G120" s="7">
        <f t="shared" si="303"/>
        <v>1.6666666666666666E-2</v>
      </c>
      <c r="H120" s="7">
        <v>1152</v>
      </c>
      <c r="I120" s="7">
        <v>864</v>
      </c>
      <c r="J120" s="7">
        <f>O120</f>
        <v>31</v>
      </c>
      <c r="K120" s="7">
        <f t="shared" ref="K120" si="503">I120*2+J120</f>
        <v>1759</v>
      </c>
      <c r="L120" s="7">
        <f t="shared" ref="L120" si="504">H120*K120</f>
        <v>2026368</v>
      </c>
      <c r="M120" s="16">
        <f t="shared" ref="M120" si="505">N120-H120</f>
        <v>368</v>
      </c>
      <c r="N120" s="16">
        <v>1520</v>
      </c>
      <c r="O120" s="2">
        <v>31</v>
      </c>
      <c r="P120" s="16">
        <f t="shared" si="109"/>
        <v>1790</v>
      </c>
      <c r="Q120" s="16">
        <f t="shared" ref="Q120" si="506">N120*P120</f>
        <v>2720800</v>
      </c>
      <c r="R120" s="13">
        <f t="shared" ref="R120" si="507">H120/N120</f>
        <v>0.75789473684210529</v>
      </c>
      <c r="S120" s="13">
        <f t="shared" ref="S120" si="508">K120/P120</f>
        <v>0.9826815642458101</v>
      </c>
      <c r="T120" s="15">
        <f t="shared" ref="T120" si="509">G120/Q120</f>
        <v>6.1256493188277958E-9</v>
      </c>
      <c r="U120" s="15">
        <f t="shared" si="312"/>
        <v>163248000</v>
      </c>
      <c r="V120" s="15">
        <f t="shared" ref="V120" si="510">H120*T120</f>
        <v>7.0567480152896208E-6</v>
      </c>
      <c r="W120" s="15">
        <f t="shared" ref="W120" si="511">M120*T120</f>
        <v>2.254238949328629E-6</v>
      </c>
      <c r="X120" s="15">
        <f t="shared" ref="X120" si="512">N120*T120</f>
        <v>9.3109869646182502E-6</v>
      </c>
      <c r="Y120" s="15">
        <f t="shared" si="117"/>
        <v>1.63780260707635E-2</v>
      </c>
      <c r="Z120" s="15">
        <f t="shared" ref="Z120" si="513">O120*X120</f>
        <v>2.8864059590316573E-4</v>
      </c>
      <c r="AA120" s="15">
        <f t="shared" ref="AA120" si="514">G120/$L$3</f>
        <v>133.33333333333334</v>
      </c>
      <c r="AB120" s="15">
        <f t="shared" si="83"/>
        <v>132</v>
      </c>
      <c r="AC120" s="16">
        <f t="shared" si="84"/>
        <v>15352</v>
      </c>
      <c r="AD120" s="13">
        <f t="shared" si="85"/>
        <v>46056</v>
      </c>
      <c r="AE120" s="14">
        <v>32</v>
      </c>
      <c r="AF120" s="13">
        <f t="shared" ref="AF120" si="515">AE120+AD120</f>
        <v>46088</v>
      </c>
      <c r="AG120" s="14">
        <f t="shared" si="87"/>
        <v>46120</v>
      </c>
      <c r="AH120" s="15">
        <f t="shared" ref="AH120" si="516">K120/AA120</f>
        <v>13.192499999999999</v>
      </c>
      <c r="AI120" s="14">
        <f t="shared" si="320"/>
        <v>14</v>
      </c>
      <c r="AJ120" s="14">
        <f t="shared" si="321"/>
        <v>14</v>
      </c>
      <c r="AK120" s="14">
        <f t="shared" ref="AK120" si="517">AJ120*H120*$N$3</f>
        <v>48384</v>
      </c>
      <c r="AL120" s="14">
        <f t="shared" si="92"/>
        <v>48416</v>
      </c>
      <c r="AM120" s="14">
        <f t="shared" ref="AM120" si="518">IF($AM$3,AK120,AG120)</f>
        <v>46120</v>
      </c>
      <c r="AN120" s="14">
        <f t="shared" si="94"/>
        <v>46120</v>
      </c>
      <c r="AO120" s="15">
        <f t="shared" ref="AO120" si="519">AC120/AM120</f>
        <v>0.3328707718993929</v>
      </c>
      <c r="AP120" s="14">
        <f t="shared" si="325"/>
        <v>0</v>
      </c>
      <c r="AQ120" s="14">
        <f t="shared" ref="AQ120" si="520">AC120-(AP120*AM120)+AE120</f>
        <v>15384</v>
      </c>
      <c r="AR120" s="14">
        <f t="shared" si="98"/>
        <v>46</v>
      </c>
      <c r="AS120" s="16">
        <f t="shared" si="327"/>
        <v>3</v>
      </c>
      <c r="AT120" s="16">
        <f t="shared" ref="AT120" si="521">CEILING(AR120/AS120, 1)</f>
        <v>16</v>
      </c>
      <c r="AU120" s="15">
        <f t="shared" ref="AU120" si="522">Y120-W120</f>
        <v>1.637577183181417E-2</v>
      </c>
      <c r="AV120" s="14">
        <f t="shared" si="330"/>
        <v>131</v>
      </c>
      <c r="AW120" s="14">
        <f t="shared" ref="AW120" si="523">AM120*AV120</f>
        <v>6041720</v>
      </c>
      <c r="AX120" s="14">
        <f t="shared" ref="AX120" si="524">IF(AC120-AW120&gt;=0,AC120-AW120,0)</f>
        <v>0</v>
      </c>
      <c r="AY120" s="16">
        <f t="shared" ref="AY120" si="525">CEILING(2*AD120/$N$3,1)*$N$3</f>
        <v>92112</v>
      </c>
      <c r="AZ120" s="14">
        <f t="shared" ref="AZ120" si="526">AX120+AY120</f>
        <v>92112</v>
      </c>
    </row>
    <row r="121" spans="1:52">
      <c r="A121" s="2">
        <v>61</v>
      </c>
      <c r="B121" s="16" t="s">
        <v>93</v>
      </c>
      <c r="C121" s="16"/>
      <c r="D121" s="18" t="s">
        <v>71</v>
      </c>
      <c r="E121" s="12" t="s">
        <v>32</v>
      </c>
      <c r="F121" s="7">
        <v>100</v>
      </c>
      <c r="G121" s="7">
        <f t="shared" si="303"/>
        <v>0.01</v>
      </c>
      <c r="H121" s="7">
        <v>1152</v>
      </c>
      <c r="I121" s="7">
        <v>864</v>
      </c>
      <c r="J121" s="7">
        <v>0</v>
      </c>
      <c r="K121" s="7">
        <f t="shared" si="132"/>
        <v>1728</v>
      </c>
      <c r="L121" s="7">
        <f t="shared" si="306"/>
        <v>1990656</v>
      </c>
      <c r="M121" s="16">
        <f t="shared" si="307"/>
        <v>416</v>
      </c>
      <c r="N121" s="16">
        <v>1568</v>
      </c>
      <c r="O121" s="2">
        <v>51</v>
      </c>
      <c r="P121" s="16">
        <f t="shared" si="109"/>
        <v>1830</v>
      </c>
      <c r="Q121" s="16">
        <f t="shared" si="308"/>
        <v>2869440</v>
      </c>
      <c r="R121" s="13">
        <f t="shared" si="309"/>
        <v>0.73469387755102045</v>
      </c>
      <c r="S121" s="13">
        <f t="shared" si="310"/>
        <v>0.94426229508196724</v>
      </c>
      <c r="T121" s="15">
        <f t="shared" si="311"/>
        <v>3.4850005576000892E-9</v>
      </c>
      <c r="U121" s="15">
        <f t="shared" si="312"/>
        <v>286944000</v>
      </c>
      <c r="V121" s="15">
        <f t="shared" si="313"/>
        <v>4.0147206423553024E-6</v>
      </c>
      <c r="W121" s="15">
        <f t="shared" si="314"/>
        <v>1.4497602319616371E-6</v>
      </c>
      <c r="X121" s="15">
        <f t="shared" si="315"/>
        <v>5.4644808743169401E-6</v>
      </c>
      <c r="Y121" s="15">
        <f t="shared" si="117"/>
        <v>9.7213114754098363E-3</v>
      </c>
      <c r="Z121" s="15">
        <f t="shared" si="316"/>
        <v>2.7868852459016392E-4</v>
      </c>
      <c r="AA121" s="15">
        <f t="shared" si="317"/>
        <v>80</v>
      </c>
      <c r="AB121" s="15">
        <f t="shared" si="83"/>
        <v>79</v>
      </c>
      <c r="AC121" s="16">
        <f t="shared" si="84"/>
        <v>25199</v>
      </c>
      <c r="AD121" s="13">
        <f t="shared" si="85"/>
        <v>75597</v>
      </c>
      <c r="AE121" s="14">
        <v>32</v>
      </c>
      <c r="AF121" s="13">
        <f t="shared" si="318"/>
        <v>75629</v>
      </c>
      <c r="AG121" s="14">
        <f t="shared" si="87"/>
        <v>75661</v>
      </c>
      <c r="AH121" s="15">
        <f t="shared" si="319"/>
        <v>21.6</v>
      </c>
      <c r="AI121" s="14">
        <f t="shared" si="320"/>
        <v>22</v>
      </c>
      <c r="AJ121" s="14">
        <f t="shared" si="321"/>
        <v>22</v>
      </c>
      <c r="AK121" s="14">
        <f t="shared" si="322"/>
        <v>76032</v>
      </c>
      <c r="AL121" s="14">
        <f t="shared" si="92"/>
        <v>76064</v>
      </c>
      <c r="AM121" s="14">
        <f t="shared" si="323"/>
        <v>75661</v>
      </c>
      <c r="AN121" s="14">
        <f t="shared" si="94"/>
        <v>75661</v>
      </c>
      <c r="AO121" s="15">
        <f t="shared" si="324"/>
        <v>0.3330513738914368</v>
      </c>
      <c r="AP121" s="14">
        <f t="shared" si="325"/>
        <v>0</v>
      </c>
      <c r="AQ121" s="14">
        <f t="shared" si="326"/>
        <v>25231</v>
      </c>
      <c r="AR121" s="14">
        <f t="shared" si="98"/>
        <v>74</v>
      </c>
      <c r="AS121" s="16">
        <f t="shared" si="327"/>
        <v>5</v>
      </c>
      <c r="AT121" s="16">
        <f t="shared" si="328"/>
        <v>15</v>
      </c>
      <c r="AU121" s="15">
        <f t="shared" si="329"/>
        <v>9.719861715177875E-3</v>
      </c>
      <c r="AV121" s="14">
        <f t="shared" si="330"/>
        <v>77</v>
      </c>
      <c r="AW121" s="14">
        <f t="shared" si="331"/>
        <v>5825897</v>
      </c>
      <c r="AX121" s="14">
        <f t="shared" si="332"/>
        <v>0</v>
      </c>
      <c r="AY121" s="16">
        <f t="shared" si="333"/>
        <v>151194</v>
      </c>
      <c r="AZ121" s="14">
        <f t="shared" si="334"/>
        <v>151194</v>
      </c>
    </row>
    <row r="122" spans="1:52">
      <c r="A122" s="2">
        <v>62</v>
      </c>
      <c r="B122" s="16" t="s">
        <v>93</v>
      </c>
      <c r="C122" s="16"/>
      <c r="D122" s="18" t="s">
        <v>127</v>
      </c>
      <c r="E122" s="12" t="s">
        <v>32</v>
      </c>
      <c r="F122" s="7">
        <v>100</v>
      </c>
      <c r="G122" s="7">
        <f t="shared" si="303"/>
        <v>0.01</v>
      </c>
      <c r="H122" s="7">
        <v>1152</v>
      </c>
      <c r="I122" s="7">
        <v>864</v>
      </c>
      <c r="J122" s="7">
        <f>O122</f>
        <v>51</v>
      </c>
      <c r="K122" s="7">
        <f t="shared" ref="K122" si="527">I122*2+J122</f>
        <v>1779</v>
      </c>
      <c r="L122" s="7">
        <f t="shared" ref="L122" si="528">H122*K122</f>
        <v>2049408</v>
      </c>
      <c r="M122" s="16">
        <f t="shared" ref="M122" si="529">N122-H122</f>
        <v>416</v>
      </c>
      <c r="N122" s="16">
        <v>1568</v>
      </c>
      <c r="O122" s="2">
        <v>51</v>
      </c>
      <c r="P122" s="16">
        <f t="shared" si="109"/>
        <v>1830</v>
      </c>
      <c r="Q122" s="16">
        <f t="shared" ref="Q122" si="530">N122*P122</f>
        <v>2869440</v>
      </c>
      <c r="R122" s="13">
        <f t="shared" ref="R122" si="531">H122/N122</f>
        <v>0.73469387755102045</v>
      </c>
      <c r="S122" s="13">
        <f t="shared" ref="S122" si="532">K122/P122</f>
        <v>0.97213114754098362</v>
      </c>
      <c r="T122" s="15">
        <f t="shared" ref="T122" si="533">G122/Q122</f>
        <v>3.4850005576000892E-9</v>
      </c>
      <c r="U122" s="15">
        <f t="shared" si="312"/>
        <v>286944000</v>
      </c>
      <c r="V122" s="15">
        <f t="shared" ref="V122" si="534">H122*T122</f>
        <v>4.0147206423553024E-6</v>
      </c>
      <c r="W122" s="15">
        <f t="shared" ref="W122" si="535">M122*T122</f>
        <v>1.4497602319616371E-6</v>
      </c>
      <c r="X122" s="15">
        <f t="shared" ref="X122" si="536">N122*T122</f>
        <v>5.4644808743169401E-6</v>
      </c>
      <c r="Y122" s="15">
        <f t="shared" si="117"/>
        <v>9.7213114754098363E-3</v>
      </c>
      <c r="Z122" s="15">
        <f t="shared" ref="Z122" si="537">O122*X122</f>
        <v>2.7868852459016392E-4</v>
      </c>
      <c r="AA122" s="15">
        <f t="shared" ref="AA122" si="538">G122/$L$3</f>
        <v>80</v>
      </c>
      <c r="AB122" s="15">
        <f t="shared" si="83"/>
        <v>79</v>
      </c>
      <c r="AC122" s="16">
        <f t="shared" si="84"/>
        <v>25942</v>
      </c>
      <c r="AD122" s="13">
        <f t="shared" si="85"/>
        <v>77826</v>
      </c>
      <c r="AE122" s="14">
        <v>32</v>
      </c>
      <c r="AF122" s="13">
        <f t="shared" ref="AF122" si="539">AE122+AD122</f>
        <v>77858</v>
      </c>
      <c r="AG122" s="14">
        <f t="shared" si="87"/>
        <v>77890</v>
      </c>
      <c r="AH122" s="15">
        <f t="shared" ref="AH122" si="540">K122/AA122</f>
        <v>22.237500000000001</v>
      </c>
      <c r="AI122" s="14">
        <f t="shared" si="320"/>
        <v>23</v>
      </c>
      <c r="AJ122" s="14">
        <f t="shared" si="321"/>
        <v>23</v>
      </c>
      <c r="AK122" s="14">
        <f t="shared" ref="AK122" si="541">AJ122*H122*$N$3</f>
        <v>79488</v>
      </c>
      <c r="AL122" s="14">
        <f t="shared" si="92"/>
        <v>79520</v>
      </c>
      <c r="AM122" s="14">
        <f t="shared" ref="AM122" si="542">IF($AM$3,AK122,AG122)</f>
        <v>77890</v>
      </c>
      <c r="AN122" s="14">
        <f t="shared" si="94"/>
        <v>77890</v>
      </c>
      <c r="AO122" s="15">
        <f t="shared" ref="AO122" si="543">AC122/AM122</f>
        <v>0.33305944280395428</v>
      </c>
      <c r="AP122" s="14">
        <f t="shared" si="325"/>
        <v>0</v>
      </c>
      <c r="AQ122" s="14">
        <f t="shared" ref="AQ122" si="544">AC122-(AP122*AM122)+AE122</f>
        <v>25974</v>
      </c>
      <c r="AR122" s="14">
        <f t="shared" si="98"/>
        <v>77</v>
      </c>
      <c r="AS122" s="16">
        <f t="shared" si="327"/>
        <v>5</v>
      </c>
      <c r="AT122" s="16">
        <f t="shared" ref="AT122" si="545">CEILING(AR122/AS122, 1)</f>
        <v>16</v>
      </c>
      <c r="AU122" s="15">
        <f t="shared" ref="AU122" si="546">Y122-W122</f>
        <v>9.719861715177875E-3</v>
      </c>
      <c r="AV122" s="14">
        <f t="shared" si="330"/>
        <v>77</v>
      </c>
      <c r="AW122" s="14">
        <f t="shared" ref="AW122" si="547">AM122*AV122</f>
        <v>5997530</v>
      </c>
      <c r="AX122" s="14">
        <f t="shared" ref="AX122" si="548">IF(AC122-AW122&gt;=0,AC122-AW122,0)</f>
        <v>0</v>
      </c>
      <c r="AY122" s="16">
        <f t="shared" ref="AY122" si="549">CEILING(2*AD122/$N$3,1)*$N$3</f>
        <v>155652</v>
      </c>
      <c r="AZ122" s="14">
        <f t="shared" ref="AZ122" si="550">AX122+AY122</f>
        <v>155652</v>
      </c>
    </row>
    <row r="123" spans="1:52">
      <c r="A123" s="2">
        <v>63</v>
      </c>
      <c r="B123" s="16" t="s">
        <v>93</v>
      </c>
      <c r="C123" s="16"/>
      <c r="D123" s="18" t="s">
        <v>72</v>
      </c>
      <c r="E123" s="12" t="s">
        <v>35</v>
      </c>
      <c r="F123" s="7">
        <v>60</v>
      </c>
      <c r="G123" s="7">
        <f t="shared" si="303"/>
        <v>1.6666666666666666E-2</v>
      </c>
      <c r="H123" s="7">
        <v>1280</v>
      </c>
      <c r="I123" s="7">
        <v>768</v>
      </c>
      <c r="J123" s="7">
        <v>0</v>
      </c>
      <c r="K123" s="7">
        <f t="shared" si="132"/>
        <v>1536</v>
      </c>
      <c r="L123" s="7">
        <f t="shared" si="306"/>
        <v>1966080</v>
      </c>
      <c r="M123" s="16">
        <f t="shared" si="307"/>
        <v>384</v>
      </c>
      <c r="N123" s="16">
        <v>1664</v>
      </c>
      <c r="O123" s="2">
        <v>30</v>
      </c>
      <c r="P123" s="16">
        <f t="shared" si="109"/>
        <v>1596</v>
      </c>
      <c r="Q123" s="16">
        <f t="shared" si="308"/>
        <v>2655744</v>
      </c>
      <c r="R123" s="13">
        <f t="shared" si="309"/>
        <v>0.76923076923076927</v>
      </c>
      <c r="S123" s="13">
        <f t="shared" si="310"/>
        <v>0.96240601503759393</v>
      </c>
      <c r="T123" s="15">
        <f t="shared" si="311"/>
        <v>6.2757052888631833E-9</v>
      </c>
      <c r="U123" s="15">
        <f t="shared" si="312"/>
        <v>159344640</v>
      </c>
      <c r="V123" s="15">
        <f t="shared" si="313"/>
        <v>8.0329027697448748E-6</v>
      </c>
      <c r="W123" s="15">
        <f t="shared" si="314"/>
        <v>2.4098708309234623E-6</v>
      </c>
      <c r="X123" s="15">
        <f t="shared" si="315"/>
        <v>1.0442773600668336E-5</v>
      </c>
      <c r="Y123" s="15">
        <f t="shared" si="117"/>
        <v>1.6353383458646616E-2</v>
      </c>
      <c r="Z123" s="15">
        <f t="shared" si="316"/>
        <v>3.1328320802005011E-4</v>
      </c>
      <c r="AA123" s="15">
        <f t="shared" si="317"/>
        <v>133.33333333333334</v>
      </c>
      <c r="AB123" s="15">
        <f t="shared" si="83"/>
        <v>132</v>
      </c>
      <c r="AC123" s="16">
        <f t="shared" si="84"/>
        <v>14895</v>
      </c>
      <c r="AD123" s="13">
        <f t="shared" si="85"/>
        <v>44685</v>
      </c>
      <c r="AE123" s="14">
        <v>32</v>
      </c>
      <c r="AF123" s="13">
        <f t="shared" si="318"/>
        <v>44717</v>
      </c>
      <c r="AG123" s="14">
        <f t="shared" si="87"/>
        <v>44749</v>
      </c>
      <c r="AH123" s="15">
        <f t="shared" si="319"/>
        <v>11.52</v>
      </c>
      <c r="AI123" s="14">
        <f t="shared" si="320"/>
        <v>12</v>
      </c>
      <c r="AJ123" s="14">
        <f t="shared" si="321"/>
        <v>12</v>
      </c>
      <c r="AK123" s="14">
        <f t="shared" si="322"/>
        <v>46080</v>
      </c>
      <c r="AL123" s="14">
        <f t="shared" si="92"/>
        <v>46112</v>
      </c>
      <c r="AM123" s="14">
        <f t="shared" si="323"/>
        <v>44749</v>
      </c>
      <c r="AN123" s="14">
        <f t="shared" si="94"/>
        <v>44749</v>
      </c>
      <c r="AO123" s="15">
        <f t="shared" si="324"/>
        <v>0.33285660014748936</v>
      </c>
      <c r="AP123" s="14">
        <f t="shared" si="325"/>
        <v>0</v>
      </c>
      <c r="AQ123" s="14">
        <f t="shared" si="326"/>
        <v>14927</v>
      </c>
      <c r="AR123" s="14">
        <f t="shared" si="98"/>
        <v>44</v>
      </c>
      <c r="AS123" s="16">
        <f t="shared" si="327"/>
        <v>3</v>
      </c>
      <c r="AT123" s="16">
        <f t="shared" si="328"/>
        <v>15</v>
      </c>
      <c r="AU123" s="15">
        <f t="shared" si="329"/>
        <v>1.6350973587815693E-2</v>
      </c>
      <c r="AV123" s="14">
        <f t="shared" si="330"/>
        <v>130</v>
      </c>
      <c r="AW123" s="14">
        <f t="shared" si="331"/>
        <v>5817370</v>
      </c>
      <c r="AX123" s="14">
        <f t="shared" si="332"/>
        <v>0</v>
      </c>
      <c r="AY123" s="16">
        <f t="shared" si="333"/>
        <v>89370</v>
      </c>
      <c r="AZ123" s="14">
        <f t="shared" si="334"/>
        <v>89370</v>
      </c>
    </row>
    <row r="124" spans="1:52">
      <c r="A124" s="2">
        <v>64</v>
      </c>
      <c r="B124" s="16" t="s">
        <v>93</v>
      </c>
      <c r="C124" s="16"/>
      <c r="D124" s="18" t="s">
        <v>128</v>
      </c>
      <c r="E124" s="12" t="s">
        <v>35</v>
      </c>
      <c r="F124" s="7">
        <v>60</v>
      </c>
      <c r="G124" s="7">
        <f t="shared" si="303"/>
        <v>1.6666666666666666E-2</v>
      </c>
      <c r="H124" s="7">
        <v>1280</v>
      </c>
      <c r="I124" s="7">
        <v>768</v>
      </c>
      <c r="J124" s="7">
        <f>O124</f>
        <v>30</v>
      </c>
      <c r="K124" s="7">
        <f t="shared" ref="K124" si="551">I124*2+J124</f>
        <v>1566</v>
      </c>
      <c r="L124" s="7">
        <f t="shared" ref="L124" si="552">H124*K124</f>
        <v>2004480</v>
      </c>
      <c r="M124" s="16">
        <f t="shared" ref="M124" si="553">N124-H124</f>
        <v>384</v>
      </c>
      <c r="N124" s="16">
        <v>1664</v>
      </c>
      <c r="O124" s="2">
        <v>30</v>
      </c>
      <c r="P124" s="16">
        <f t="shared" si="109"/>
        <v>1596</v>
      </c>
      <c r="Q124" s="16">
        <f t="shared" ref="Q124" si="554">N124*P124</f>
        <v>2655744</v>
      </c>
      <c r="R124" s="13">
        <f t="shared" ref="R124" si="555">H124/N124</f>
        <v>0.76923076923076927</v>
      </c>
      <c r="S124" s="13">
        <f t="shared" ref="S124" si="556">K124/P124</f>
        <v>0.98120300751879697</v>
      </c>
      <c r="T124" s="15">
        <f t="shared" ref="T124" si="557">G124/Q124</f>
        <v>6.2757052888631833E-9</v>
      </c>
      <c r="U124" s="15">
        <f t="shared" si="312"/>
        <v>159344640</v>
      </c>
      <c r="V124" s="15">
        <f t="shared" ref="V124" si="558">H124*T124</f>
        <v>8.0329027697448748E-6</v>
      </c>
      <c r="W124" s="15">
        <f t="shared" ref="W124" si="559">M124*T124</f>
        <v>2.4098708309234623E-6</v>
      </c>
      <c r="X124" s="15">
        <f t="shared" ref="X124" si="560">N124*T124</f>
        <v>1.0442773600668336E-5</v>
      </c>
      <c r="Y124" s="15">
        <f t="shared" si="117"/>
        <v>1.6353383458646616E-2</v>
      </c>
      <c r="Z124" s="15">
        <f t="shared" ref="Z124" si="561">O124*X124</f>
        <v>3.1328320802005011E-4</v>
      </c>
      <c r="AA124" s="15">
        <f t="shared" ref="AA124" si="562">G124/$L$3</f>
        <v>133.33333333333334</v>
      </c>
      <c r="AB124" s="15">
        <f t="shared" si="83"/>
        <v>132</v>
      </c>
      <c r="AC124" s="16">
        <f t="shared" si="84"/>
        <v>15186</v>
      </c>
      <c r="AD124" s="13">
        <f t="shared" si="85"/>
        <v>45558</v>
      </c>
      <c r="AE124" s="14">
        <v>32</v>
      </c>
      <c r="AF124" s="13">
        <f t="shared" ref="AF124" si="563">AE124+AD124</f>
        <v>45590</v>
      </c>
      <c r="AG124" s="14">
        <f t="shared" si="87"/>
        <v>45622</v>
      </c>
      <c r="AH124" s="15">
        <f t="shared" ref="AH124" si="564">K124/AA124</f>
        <v>11.744999999999999</v>
      </c>
      <c r="AI124" s="14">
        <f t="shared" si="320"/>
        <v>12</v>
      </c>
      <c r="AJ124" s="14">
        <f t="shared" si="321"/>
        <v>12</v>
      </c>
      <c r="AK124" s="14">
        <f t="shared" ref="AK124" si="565">AJ124*H124*$N$3</f>
        <v>46080</v>
      </c>
      <c r="AL124" s="14">
        <f t="shared" si="92"/>
        <v>46112</v>
      </c>
      <c r="AM124" s="14">
        <f t="shared" ref="AM124" si="566">IF($AM$3,AK124,AG124)</f>
        <v>45622</v>
      </c>
      <c r="AN124" s="14">
        <f t="shared" si="94"/>
        <v>45622</v>
      </c>
      <c r="AO124" s="15">
        <f t="shared" ref="AO124" si="567">AC124/AM124</f>
        <v>0.33286572267765552</v>
      </c>
      <c r="AP124" s="14">
        <f t="shared" si="325"/>
        <v>0</v>
      </c>
      <c r="AQ124" s="14">
        <f t="shared" ref="AQ124" si="568">AC124-(AP124*AM124)+AE124</f>
        <v>15218</v>
      </c>
      <c r="AR124" s="14">
        <f t="shared" si="98"/>
        <v>45</v>
      </c>
      <c r="AS124" s="16">
        <f t="shared" si="327"/>
        <v>3</v>
      </c>
      <c r="AT124" s="16">
        <f t="shared" ref="AT124" si="569">CEILING(AR124/AS124, 1)</f>
        <v>15</v>
      </c>
      <c r="AU124" s="15">
        <f t="shared" ref="AU124" si="570">Y124-W124</f>
        <v>1.6350973587815693E-2</v>
      </c>
      <c r="AV124" s="14">
        <f t="shared" si="330"/>
        <v>130</v>
      </c>
      <c r="AW124" s="14">
        <f t="shared" ref="AW124" si="571">AM124*AV124</f>
        <v>5930860</v>
      </c>
      <c r="AX124" s="14">
        <f t="shared" ref="AX124" si="572">IF(AC124-AW124&gt;=0,AC124-AW124,0)</f>
        <v>0</v>
      </c>
      <c r="AY124" s="16">
        <f t="shared" ref="AY124" si="573">CEILING(2*AD124/$N$3,1)*$N$3</f>
        <v>91116</v>
      </c>
      <c r="AZ124" s="14">
        <f t="shared" ref="AZ124" si="574">AX124+AY124</f>
        <v>91116</v>
      </c>
    </row>
    <row r="125" spans="1:52">
      <c r="A125" s="2">
        <v>65</v>
      </c>
      <c r="B125" s="16" t="s">
        <v>93</v>
      </c>
      <c r="C125" s="16"/>
      <c r="D125" s="18" t="s">
        <v>73</v>
      </c>
      <c r="E125" s="12" t="s">
        <v>36</v>
      </c>
      <c r="F125" s="7">
        <v>60</v>
      </c>
      <c r="G125" s="7">
        <f t="shared" si="303"/>
        <v>1.6666666666666666E-2</v>
      </c>
      <c r="H125" s="7">
        <v>1280</v>
      </c>
      <c r="I125" s="7">
        <v>800</v>
      </c>
      <c r="J125" s="7">
        <v>0</v>
      </c>
      <c r="K125" s="7">
        <f t="shared" si="132"/>
        <v>1600</v>
      </c>
      <c r="L125" s="7">
        <f t="shared" si="306"/>
        <v>2048000</v>
      </c>
      <c r="M125" s="16">
        <f t="shared" si="307"/>
        <v>400</v>
      </c>
      <c r="N125" s="16">
        <v>1680</v>
      </c>
      <c r="O125" s="2">
        <v>28</v>
      </c>
      <c r="P125" s="16">
        <f t="shared" si="109"/>
        <v>1656</v>
      </c>
      <c r="Q125" s="16">
        <f t="shared" si="308"/>
        <v>2782080</v>
      </c>
      <c r="R125" s="13">
        <f t="shared" si="309"/>
        <v>0.76190476190476186</v>
      </c>
      <c r="S125" s="13">
        <f t="shared" si="310"/>
        <v>0.96618357487922701</v>
      </c>
      <c r="T125" s="15">
        <f t="shared" si="311"/>
        <v>5.9907215704317154E-9</v>
      </c>
      <c r="U125" s="15">
        <f t="shared" si="312"/>
        <v>166924800</v>
      </c>
      <c r="V125" s="15">
        <f t="shared" si="313"/>
        <v>7.6681236101525957E-6</v>
      </c>
      <c r="W125" s="15">
        <f t="shared" si="314"/>
        <v>2.3962886281726864E-6</v>
      </c>
      <c r="X125" s="15">
        <f t="shared" si="315"/>
        <v>1.0064412238325282E-5</v>
      </c>
      <c r="Y125" s="15">
        <f t="shared" si="117"/>
        <v>1.6384863123993558E-2</v>
      </c>
      <c r="Z125" s="15">
        <f t="shared" si="316"/>
        <v>2.8180354267310791E-4</v>
      </c>
      <c r="AA125" s="15">
        <f t="shared" si="317"/>
        <v>133.33333333333334</v>
      </c>
      <c r="AB125" s="15">
        <f t="shared" ref="AB125:AB164" si="575">INT(AA125)-1</f>
        <v>132</v>
      </c>
      <c r="AC125" s="16">
        <f t="shared" ref="AC125:AC164" si="576">CEILING(L125/AB125,1)</f>
        <v>15516</v>
      </c>
      <c r="AD125" s="13">
        <f t="shared" ref="AD125:AD164" si="577">AC125*$N$3</f>
        <v>46548</v>
      </c>
      <c r="AE125" s="14">
        <v>32</v>
      </c>
      <c r="AF125" s="13">
        <f t="shared" si="318"/>
        <v>46580</v>
      </c>
      <c r="AG125" s="14">
        <f t="shared" ref="AG125:AG164" si="578">AE125+AF125</f>
        <v>46612</v>
      </c>
      <c r="AH125" s="15">
        <f t="shared" si="319"/>
        <v>12</v>
      </c>
      <c r="AI125" s="14">
        <f t="shared" si="320"/>
        <v>12</v>
      </c>
      <c r="AJ125" s="14">
        <f t="shared" si="321"/>
        <v>12</v>
      </c>
      <c r="AK125" s="14">
        <f t="shared" si="322"/>
        <v>46080</v>
      </c>
      <c r="AL125" s="14">
        <f t="shared" ref="AL125:AL164" si="579">AK125+AE125</f>
        <v>46112</v>
      </c>
      <c r="AM125" s="14">
        <f t="shared" si="323"/>
        <v>46612</v>
      </c>
      <c r="AN125" s="14">
        <f t="shared" ref="AN125:AN164" si="580">AM125</f>
        <v>46612</v>
      </c>
      <c r="AO125" s="15">
        <f t="shared" si="324"/>
        <v>0.33287565433793875</v>
      </c>
      <c r="AP125" s="14">
        <f t="shared" si="325"/>
        <v>0</v>
      </c>
      <c r="AQ125" s="14">
        <f t="shared" si="326"/>
        <v>15548</v>
      </c>
      <c r="AR125" s="14">
        <f t="shared" ref="AR125:AR164" si="581">CEILING(AM125/1024, 1)</f>
        <v>46</v>
      </c>
      <c r="AS125" s="16">
        <f t="shared" si="327"/>
        <v>3</v>
      </c>
      <c r="AT125" s="16">
        <f t="shared" si="328"/>
        <v>16</v>
      </c>
      <c r="AU125" s="15">
        <f t="shared" si="329"/>
        <v>1.6382466835365386E-2</v>
      </c>
      <c r="AV125" s="14">
        <f t="shared" si="330"/>
        <v>131</v>
      </c>
      <c r="AW125" s="14">
        <f t="shared" si="331"/>
        <v>6106172</v>
      </c>
      <c r="AX125" s="14">
        <f t="shared" si="332"/>
        <v>0</v>
      </c>
      <c r="AY125" s="16">
        <f t="shared" si="333"/>
        <v>93096</v>
      </c>
      <c r="AZ125" s="14">
        <f t="shared" si="334"/>
        <v>93096</v>
      </c>
    </row>
    <row r="126" spans="1:52">
      <c r="A126" s="2">
        <v>66</v>
      </c>
      <c r="B126" s="16" t="s">
        <v>93</v>
      </c>
      <c r="C126" s="16"/>
      <c r="D126" s="18" t="s">
        <v>129</v>
      </c>
      <c r="E126" s="12" t="s">
        <v>36</v>
      </c>
      <c r="F126" s="7">
        <v>60</v>
      </c>
      <c r="G126" s="7">
        <f t="shared" si="303"/>
        <v>1.6666666666666666E-2</v>
      </c>
      <c r="H126" s="7">
        <v>1280</v>
      </c>
      <c r="I126" s="7">
        <v>800</v>
      </c>
      <c r="J126" s="7">
        <f>O126</f>
        <v>28</v>
      </c>
      <c r="K126" s="7">
        <f t="shared" ref="K126" si="582">I126*2+J126</f>
        <v>1628</v>
      </c>
      <c r="L126" s="7">
        <f t="shared" ref="L126" si="583">H126*K126</f>
        <v>2083840</v>
      </c>
      <c r="M126" s="16">
        <f t="shared" ref="M126" si="584">N126-H126</f>
        <v>400</v>
      </c>
      <c r="N126" s="16">
        <v>1680</v>
      </c>
      <c r="O126" s="2">
        <v>28</v>
      </c>
      <c r="P126" s="16">
        <f t="shared" ref="P126:P164" si="585">2*I126+2*O126</f>
        <v>1656</v>
      </c>
      <c r="Q126" s="16">
        <f t="shared" ref="Q126" si="586">N126*P126</f>
        <v>2782080</v>
      </c>
      <c r="R126" s="13">
        <f t="shared" ref="R126" si="587">H126/N126</f>
        <v>0.76190476190476186</v>
      </c>
      <c r="S126" s="13">
        <f t="shared" ref="S126" si="588">K126/P126</f>
        <v>0.98309178743961356</v>
      </c>
      <c r="T126" s="15">
        <f t="shared" ref="T126" si="589">G126/Q126</f>
        <v>5.9907215704317154E-9</v>
      </c>
      <c r="U126" s="15">
        <f t="shared" si="312"/>
        <v>166924800</v>
      </c>
      <c r="V126" s="15">
        <f t="shared" ref="V126" si="590">H126*T126</f>
        <v>7.6681236101525957E-6</v>
      </c>
      <c r="W126" s="15">
        <f t="shared" ref="W126" si="591">M126*T126</f>
        <v>2.3962886281726864E-6</v>
      </c>
      <c r="X126" s="15">
        <f t="shared" ref="X126" si="592">N126*T126</f>
        <v>1.0064412238325282E-5</v>
      </c>
      <c r="Y126" s="15">
        <f t="shared" ref="Y126:Y164" si="593">G126-Z126</f>
        <v>1.6384863123993558E-2</v>
      </c>
      <c r="Z126" s="15">
        <f t="shared" ref="Z126" si="594">O126*X126</f>
        <v>2.8180354267310791E-4</v>
      </c>
      <c r="AA126" s="15">
        <f t="shared" ref="AA126" si="595">G126/$L$3</f>
        <v>133.33333333333334</v>
      </c>
      <c r="AB126" s="15">
        <f t="shared" si="575"/>
        <v>132</v>
      </c>
      <c r="AC126" s="16">
        <f t="shared" si="576"/>
        <v>15787</v>
      </c>
      <c r="AD126" s="13">
        <f t="shared" si="577"/>
        <v>47361</v>
      </c>
      <c r="AE126" s="14">
        <v>32</v>
      </c>
      <c r="AF126" s="13">
        <f t="shared" ref="AF126" si="596">AE126+AD126</f>
        <v>47393</v>
      </c>
      <c r="AG126" s="14">
        <f t="shared" si="578"/>
        <v>47425</v>
      </c>
      <c r="AH126" s="15">
        <f t="shared" ref="AH126" si="597">K126/AA126</f>
        <v>12.209999999999999</v>
      </c>
      <c r="AI126" s="14">
        <f t="shared" si="320"/>
        <v>13</v>
      </c>
      <c r="AJ126" s="14">
        <f t="shared" si="321"/>
        <v>13</v>
      </c>
      <c r="AK126" s="14">
        <f t="shared" ref="AK126" si="598">AJ126*H126*$N$3</f>
        <v>49920</v>
      </c>
      <c r="AL126" s="14">
        <f t="shared" si="579"/>
        <v>49952</v>
      </c>
      <c r="AM126" s="14">
        <f t="shared" ref="AM126" si="599">IF($AM$3,AK126,AG126)</f>
        <v>47425</v>
      </c>
      <c r="AN126" s="14">
        <f t="shared" si="580"/>
        <v>47425</v>
      </c>
      <c r="AO126" s="15">
        <f t="shared" ref="AO126" si="600">AC126/AM126</f>
        <v>0.33288350026357405</v>
      </c>
      <c r="AP126" s="14">
        <f t="shared" si="325"/>
        <v>0</v>
      </c>
      <c r="AQ126" s="14">
        <f t="shared" ref="AQ126" si="601">AC126-(AP126*AM126)+AE126</f>
        <v>15819</v>
      </c>
      <c r="AR126" s="14">
        <f t="shared" si="581"/>
        <v>47</v>
      </c>
      <c r="AS126" s="16">
        <f t="shared" si="327"/>
        <v>3</v>
      </c>
      <c r="AT126" s="16">
        <f t="shared" ref="AT126" si="602">CEILING(AR126/AS126, 1)</f>
        <v>16</v>
      </c>
      <c r="AU126" s="15">
        <f t="shared" ref="AU126" si="603">Y126-W126</f>
        <v>1.6382466835365386E-2</v>
      </c>
      <c r="AV126" s="14">
        <f t="shared" si="330"/>
        <v>131</v>
      </c>
      <c r="AW126" s="14">
        <f t="shared" ref="AW126" si="604">AM126*AV126</f>
        <v>6212675</v>
      </c>
      <c r="AX126" s="14">
        <f t="shared" ref="AX126" si="605">IF(AC126-AW126&gt;=0,AC126-AW126,0)</f>
        <v>0</v>
      </c>
      <c r="AY126" s="16">
        <f t="shared" ref="AY126" si="606">CEILING(2*AD126/$N$3,1)*$N$3</f>
        <v>94722</v>
      </c>
      <c r="AZ126" s="14">
        <f t="shared" ref="AZ126" si="607">AX126+AY126</f>
        <v>94722</v>
      </c>
    </row>
    <row r="127" spans="1:52">
      <c r="A127" s="2">
        <v>67</v>
      </c>
      <c r="B127" s="16" t="s">
        <v>93</v>
      </c>
      <c r="C127" s="16"/>
      <c r="D127" s="18" t="s">
        <v>74</v>
      </c>
      <c r="E127" s="12" t="s">
        <v>33</v>
      </c>
      <c r="F127" s="7">
        <v>60</v>
      </c>
      <c r="G127" s="7">
        <f t="shared" si="303"/>
        <v>1.6666666666666666E-2</v>
      </c>
      <c r="H127" s="7">
        <v>1280</v>
      </c>
      <c r="I127" s="7">
        <v>960</v>
      </c>
      <c r="J127" s="7">
        <v>0</v>
      </c>
      <c r="K127" s="7">
        <f t="shared" si="132"/>
        <v>1920</v>
      </c>
      <c r="L127" s="7">
        <f t="shared" si="306"/>
        <v>2457600</v>
      </c>
      <c r="M127" s="16">
        <f t="shared" si="307"/>
        <v>432</v>
      </c>
      <c r="N127" s="16">
        <v>1712</v>
      </c>
      <c r="O127" s="2">
        <v>34</v>
      </c>
      <c r="P127" s="16">
        <f t="shared" si="585"/>
        <v>1988</v>
      </c>
      <c r="Q127" s="16">
        <f t="shared" si="308"/>
        <v>3403456</v>
      </c>
      <c r="R127" s="13">
        <f t="shared" si="309"/>
        <v>0.74766355140186913</v>
      </c>
      <c r="S127" s="13">
        <f t="shared" si="310"/>
        <v>0.96579476861167002</v>
      </c>
      <c r="T127" s="15">
        <f t="shared" si="311"/>
        <v>4.896983144975774E-9</v>
      </c>
      <c r="U127" s="15">
        <f t="shared" si="312"/>
        <v>204207360</v>
      </c>
      <c r="V127" s="15">
        <f t="shared" si="313"/>
        <v>6.2681384255689911E-6</v>
      </c>
      <c r="W127" s="15">
        <f t="shared" si="314"/>
        <v>2.1154967186295344E-6</v>
      </c>
      <c r="X127" s="15">
        <f t="shared" si="315"/>
        <v>8.3836351441985243E-6</v>
      </c>
      <c r="Y127" s="15">
        <f t="shared" si="593"/>
        <v>1.6381623071763916E-2</v>
      </c>
      <c r="Z127" s="15">
        <f t="shared" si="316"/>
        <v>2.850435949027498E-4</v>
      </c>
      <c r="AA127" s="15">
        <f t="shared" si="317"/>
        <v>133.33333333333334</v>
      </c>
      <c r="AB127" s="15">
        <f t="shared" si="575"/>
        <v>132</v>
      </c>
      <c r="AC127" s="16">
        <f t="shared" si="576"/>
        <v>18619</v>
      </c>
      <c r="AD127" s="13">
        <f t="shared" si="577"/>
        <v>55857</v>
      </c>
      <c r="AE127" s="14">
        <v>32</v>
      </c>
      <c r="AF127" s="13">
        <f t="shared" si="318"/>
        <v>55889</v>
      </c>
      <c r="AG127" s="14">
        <f t="shared" si="578"/>
        <v>55921</v>
      </c>
      <c r="AH127" s="15">
        <f t="shared" si="319"/>
        <v>14.399999999999999</v>
      </c>
      <c r="AI127" s="14">
        <f t="shared" si="320"/>
        <v>15</v>
      </c>
      <c r="AJ127" s="14">
        <f t="shared" si="321"/>
        <v>15</v>
      </c>
      <c r="AK127" s="14">
        <f t="shared" si="322"/>
        <v>57600</v>
      </c>
      <c r="AL127" s="14">
        <f t="shared" si="579"/>
        <v>57632</v>
      </c>
      <c r="AM127" s="14">
        <f t="shared" si="323"/>
        <v>55921</v>
      </c>
      <c r="AN127" s="14">
        <f t="shared" si="580"/>
        <v>55921</v>
      </c>
      <c r="AO127" s="15">
        <f t="shared" si="324"/>
        <v>0.33295184277820494</v>
      </c>
      <c r="AP127" s="14">
        <f t="shared" si="325"/>
        <v>0</v>
      </c>
      <c r="AQ127" s="14">
        <f t="shared" si="326"/>
        <v>18651</v>
      </c>
      <c r="AR127" s="14">
        <f t="shared" si="581"/>
        <v>55</v>
      </c>
      <c r="AS127" s="16">
        <f t="shared" si="327"/>
        <v>4</v>
      </c>
      <c r="AT127" s="16">
        <f t="shared" si="328"/>
        <v>14</v>
      </c>
      <c r="AU127" s="15">
        <f t="shared" si="329"/>
        <v>1.6379507575045287E-2</v>
      </c>
      <c r="AV127" s="14">
        <f t="shared" si="330"/>
        <v>131</v>
      </c>
      <c r="AW127" s="14">
        <f t="shared" si="331"/>
        <v>7325651</v>
      </c>
      <c r="AX127" s="14">
        <f t="shared" si="332"/>
        <v>0</v>
      </c>
      <c r="AY127" s="16">
        <f t="shared" si="333"/>
        <v>111714</v>
      </c>
      <c r="AZ127" s="14">
        <f t="shared" si="334"/>
        <v>111714</v>
      </c>
    </row>
    <row r="128" spans="1:52">
      <c r="A128" s="2">
        <v>68</v>
      </c>
      <c r="B128" s="16" t="s">
        <v>93</v>
      </c>
      <c r="C128" s="16"/>
      <c r="D128" s="18" t="s">
        <v>130</v>
      </c>
      <c r="E128" s="12" t="s">
        <v>33</v>
      </c>
      <c r="F128" s="7">
        <v>60</v>
      </c>
      <c r="G128" s="7">
        <f t="shared" si="303"/>
        <v>1.6666666666666666E-2</v>
      </c>
      <c r="H128" s="7">
        <v>1280</v>
      </c>
      <c r="I128" s="7">
        <v>960</v>
      </c>
      <c r="J128" s="7">
        <f>O128</f>
        <v>34</v>
      </c>
      <c r="K128" s="7">
        <f t="shared" ref="K128" si="608">I128*2+J128</f>
        <v>1954</v>
      </c>
      <c r="L128" s="7">
        <f t="shared" ref="L128" si="609">H128*K128</f>
        <v>2501120</v>
      </c>
      <c r="M128" s="16">
        <f t="shared" ref="M128" si="610">N128-H128</f>
        <v>432</v>
      </c>
      <c r="N128" s="16">
        <v>1712</v>
      </c>
      <c r="O128" s="2">
        <v>34</v>
      </c>
      <c r="P128" s="16">
        <f t="shared" si="585"/>
        <v>1988</v>
      </c>
      <c r="Q128" s="16">
        <f t="shared" ref="Q128" si="611">N128*P128</f>
        <v>3403456</v>
      </c>
      <c r="R128" s="13">
        <f t="shared" ref="R128" si="612">H128/N128</f>
        <v>0.74766355140186913</v>
      </c>
      <c r="S128" s="13">
        <f t="shared" ref="S128" si="613">K128/P128</f>
        <v>0.98289738430583506</v>
      </c>
      <c r="T128" s="15">
        <f t="shared" ref="T128" si="614">G128/Q128</f>
        <v>4.896983144975774E-9</v>
      </c>
      <c r="U128" s="15">
        <f t="shared" si="312"/>
        <v>204207360</v>
      </c>
      <c r="V128" s="15">
        <f t="shared" ref="V128" si="615">H128*T128</f>
        <v>6.2681384255689911E-6</v>
      </c>
      <c r="W128" s="15">
        <f t="shared" ref="W128" si="616">M128*T128</f>
        <v>2.1154967186295344E-6</v>
      </c>
      <c r="X128" s="15">
        <f t="shared" ref="X128" si="617">N128*T128</f>
        <v>8.3836351441985243E-6</v>
      </c>
      <c r="Y128" s="15">
        <f t="shared" si="593"/>
        <v>1.6381623071763916E-2</v>
      </c>
      <c r="Z128" s="15">
        <f t="shared" ref="Z128" si="618">O128*X128</f>
        <v>2.850435949027498E-4</v>
      </c>
      <c r="AA128" s="15">
        <f t="shared" ref="AA128" si="619">G128/$L$3</f>
        <v>133.33333333333334</v>
      </c>
      <c r="AB128" s="15">
        <f t="shared" si="575"/>
        <v>132</v>
      </c>
      <c r="AC128" s="16">
        <f t="shared" si="576"/>
        <v>18948</v>
      </c>
      <c r="AD128" s="13">
        <f t="shared" si="577"/>
        <v>56844</v>
      </c>
      <c r="AE128" s="14">
        <v>32</v>
      </c>
      <c r="AF128" s="13">
        <f t="shared" ref="AF128" si="620">AE128+AD128</f>
        <v>56876</v>
      </c>
      <c r="AG128" s="14">
        <f t="shared" si="578"/>
        <v>56908</v>
      </c>
      <c r="AH128" s="15">
        <f t="shared" ref="AH128" si="621">K128/AA128</f>
        <v>14.654999999999999</v>
      </c>
      <c r="AI128" s="14">
        <f t="shared" si="320"/>
        <v>15</v>
      </c>
      <c r="AJ128" s="14">
        <f t="shared" si="321"/>
        <v>15</v>
      </c>
      <c r="AK128" s="14">
        <f t="shared" ref="AK128" si="622">AJ128*H128*$N$3</f>
        <v>57600</v>
      </c>
      <c r="AL128" s="14">
        <f t="shared" si="579"/>
        <v>57632</v>
      </c>
      <c r="AM128" s="14">
        <f t="shared" ref="AM128" si="623">IF($AM$3,AK128,AG128)</f>
        <v>56908</v>
      </c>
      <c r="AN128" s="14">
        <f t="shared" si="580"/>
        <v>56908</v>
      </c>
      <c r="AO128" s="15">
        <f t="shared" ref="AO128" si="624">AC128/AM128</f>
        <v>0.33295845926758977</v>
      </c>
      <c r="AP128" s="14">
        <f t="shared" si="325"/>
        <v>0</v>
      </c>
      <c r="AQ128" s="14">
        <f t="shared" ref="AQ128" si="625">AC128-(AP128*AM128)+AE128</f>
        <v>18980</v>
      </c>
      <c r="AR128" s="14">
        <f t="shared" si="581"/>
        <v>56</v>
      </c>
      <c r="AS128" s="16">
        <f t="shared" si="327"/>
        <v>4</v>
      </c>
      <c r="AT128" s="16">
        <f t="shared" ref="AT128" si="626">CEILING(AR128/AS128, 1)</f>
        <v>14</v>
      </c>
      <c r="AU128" s="15">
        <f t="shared" ref="AU128" si="627">Y128-W128</f>
        <v>1.6379507575045287E-2</v>
      </c>
      <c r="AV128" s="14">
        <f t="shared" si="330"/>
        <v>131</v>
      </c>
      <c r="AW128" s="14">
        <f t="shared" ref="AW128" si="628">AM128*AV128</f>
        <v>7454948</v>
      </c>
      <c r="AX128" s="14">
        <f t="shared" ref="AX128" si="629">IF(AC128-AW128&gt;=0,AC128-AW128,0)</f>
        <v>0</v>
      </c>
      <c r="AY128" s="16">
        <f t="shared" ref="AY128" si="630">CEILING(2*AD128/$N$3,1)*$N$3</f>
        <v>113688</v>
      </c>
      <c r="AZ128" s="14">
        <f t="shared" ref="AZ128" si="631">AX128+AY128</f>
        <v>113688</v>
      </c>
    </row>
    <row r="129" spans="1:52">
      <c r="A129" s="2">
        <v>69</v>
      </c>
      <c r="B129" s="16" t="s">
        <v>93</v>
      </c>
      <c r="C129" s="16"/>
      <c r="D129" s="18" t="s">
        <v>75</v>
      </c>
      <c r="E129" s="12" t="s">
        <v>33</v>
      </c>
      <c r="F129" s="7">
        <v>60</v>
      </c>
      <c r="G129" s="7">
        <f t="shared" si="303"/>
        <v>1.6666666666666666E-2</v>
      </c>
      <c r="H129" s="7">
        <v>1280</v>
      </c>
      <c r="I129" s="7">
        <v>960</v>
      </c>
      <c r="J129" s="7">
        <v>0</v>
      </c>
      <c r="K129" s="7">
        <f t="shared" si="132"/>
        <v>1920</v>
      </c>
      <c r="L129" s="7">
        <f t="shared" si="306"/>
        <v>2457600</v>
      </c>
      <c r="M129" s="16">
        <f t="shared" si="307"/>
        <v>520</v>
      </c>
      <c r="N129" s="16">
        <v>1800</v>
      </c>
      <c r="O129" s="2">
        <v>40</v>
      </c>
      <c r="P129" s="16">
        <f t="shared" si="585"/>
        <v>2000</v>
      </c>
      <c r="Q129" s="16">
        <f t="shared" si="308"/>
        <v>3600000</v>
      </c>
      <c r="R129" s="13">
        <f t="shared" si="309"/>
        <v>0.71111111111111114</v>
      </c>
      <c r="S129" s="13">
        <f t="shared" si="310"/>
        <v>0.96</v>
      </c>
      <c r="T129" s="15">
        <f t="shared" si="311"/>
        <v>4.6296296296296295E-9</v>
      </c>
      <c r="U129" s="15">
        <f t="shared" si="312"/>
        <v>216000000</v>
      </c>
      <c r="V129" s="15">
        <f t="shared" si="313"/>
        <v>5.9259259259259258E-6</v>
      </c>
      <c r="W129" s="15">
        <f t="shared" si="314"/>
        <v>2.4074074074074075E-6</v>
      </c>
      <c r="X129" s="15">
        <f t="shared" si="315"/>
        <v>8.3333333333333337E-6</v>
      </c>
      <c r="Y129" s="15">
        <f t="shared" si="593"/>
        <v>1.6333333333333332E-2</v>
      </c>
      <c r="Z129" s="15">
        <f t="shared" si="316"/>
        <v>3.3333333333333338E-4</v>
      </c>
      <c r="AA129" s="15">
        <f t="shared" si="317"/>
        <v>133.33333333333334</v>
      </c>
      <c r="AB129" s="15">
        <f t="shared" si="575"/>
        <v>132</v>
      </c>
      <c r="AC129" s="16">
        <f t="shared" si="576"/>
        <v>18619</v>
      </c>
      <c r="AD129" s="13">
        <f t="shared" si="577"/>
        <v>55857</v>
      </c>
      <c r="AE129" s="14">
        <v>32</v>
      </c>
      <c r="AF129" s="13">
        <f t="shared" si="318"/>
        <v>55889</v>
      </c>
      <c r="AG129" s="14">
        <f t="shared" si="578"/>
        <v>55921</v>
      </c>
      <c r="AH129" s="15">
        <f t="shared" si="319"/>
        <v>14.399999999999999</v>
      </c>
      <c r="AI129" s="14">
        <f t="shared" si="320"/>
        <v>15</v>
      </c>
      <c r="AJ129" s="14">
        <f t="shared" si="321"/>
        <v>15</v>
      </c>
      <c r="AK129" s="14">
        <f t="shared" si="322"/>
        <v>57600</v>
      </c>
      <c r="AL129" s="14">
        <f t="shared" si="579"/>
        <v>57632</v>
      </c>
      <c r="AM129" s="14">
        <f t="shared" si="323"/>
        <v>55921</v>
      </c>
      <c r="AN129" s="14">
        <f t="shared" si="580"/>
        <v>55921</v>
      </c>
      <c r="AO129" s="15">
        <f t="shared" si="324"/>
        <v>0.33295184277820494</v>
      </c>
      <c r="AP129" s="14">
        <f t="shared" si="325"/>
        <v>0</v>
      </c>
      <c r="AQ129" s="14">
        <f t="shared" si="326"/>
        <v>18651</v>
      </c>
      <c r="AR129" s="14">
        <f t="shared" si="581"/>
        <v>55</v>
      </c>
      <c r="AS129" s="16">
        <f t="shared" si="327"/>
        <v>4</v>
      </c>
      <c r="AT129" s="16">
        <f t="shared" si="328"/>
        <v>14</v>
      </c>
      <c r="AU129" s="15">
        <f t="shared" si="329"/>
        <v>1.6330925925925926E-2</v>
      </c>
      <c r="AV129" s="14">
        <f t="shared" si="330"/>
        <v>130</v>
      </c>
      <c r="AW129" s="14">
        <f t="shared" si="331"/>
        <v>7269730</v>
      </c>
      <c r="AX129" s="14">
        <f t="shared" si="332"/>
        <v>0</v>
      </c>
      <c r="AY129" s="16">
        <f t="shared" si="333"/>
        <v>111714</v>
      </c>
      <c r="AZ129" s="14">
        <f t="shared" si="334"/>
        <v>111714</v>
      </c>
    </row>
    <row r="130" spans="1:52">
      <c r="A130" s="2">
        <v>70</v>
      </c>
      <c r="B130" s="16" t="s">
        <v>93</v>
      </c>
      <c r="C130" s="16"/>
      <c r="D130" s="18" t="s">
        <v>131</v>
      </c>
      <c r="E130" s="12" t="s">
        <v>33</v>
      </c>
      <c r="F130" s="7">
        <v>60</v>
      </c>
      <c r="G130" s="7">
        <f t="shared" si="303"/>
        <v>1.6666666666666666E-2</v>
      </c>
      <c r="H130" s="7">
        <v>1280</v>
      </c>
      <c r="I130" s="7">
        <v>960</v>
      </c>
      <c r="J130" s="7">
        <f>O130</f>
        <v>40</v>
      </c>
      <c r="K130" s="7">
        <f t="shared" ref="K130" si="632">I130*2+J130</f>
        <v>1960</v>
      </c>
      <c r="L130" s="7">
        <f t="shared" ref="L130" si="633">H130*K130</f>
        <v>2508800</v>
      </c>
      <c r="M130" s="16">
        <f t="shared" ref="M130" si="634">N130-H130</f>
        <v>520</v>
      </c>
      <c r="N130" s="16">
        <v>1800</v>
      </c>
      <c r="O130" s="2">
        <v>40</v>
      </c>
      <c r="P130" s="16">
        <f t="shared" si="585"/>
        <v>2000</v>
      </c>
      <c r="Q130" s="16">
        <f t="shared" ref="Q130" si="635">N130*P130</f>
        <v>3600000</v>
      </c>
      <c r="R130" s="13">
        <f t="shared" ref="R130" si="636">H130/N130</f>
        <v>0.71111111111111114</v>
      </c>
      <c r="S130" s="13">
        <f t="shared" ref="S130" si="637">K130/P130</f>
        <v>0.98</v>
      </c>
      <c r="T130" s="15">
        <f t="shared" ref="T130" si="638">G130/Q130</f>
        <v>4.6296296296296295E-9</v>
      </c>
      <c r="U130" s="15">
        <f t="shared" si="312"/>
        <v>216000000</v>
      </c>
      <c r="V130" s="15">
        <f t="shared" ref="V130" si="639">H130*T130</f>
        <v>5.9259259259259258E-6</v>
      </c>
      <c r="W130" s="15">
        <f t="shared" ref="W130" si="640">M130*T130</f>
        <v>2.4074074074074075E-6</v>
      </c>
      <c r="X130" s="15">
        <f t="shared" ref="X130" si="641">N130*T130</f>
        <v>8.3333333333333337E-6</v>
      </c>
      <c r="Y130" s="15">
        <f t="shared" si="593"/>
        <v>1.6333333333333332E-2</v>
      </c>
      <c r="Z130" s="15">
        <f t="shared" ref="Z130" si="642">O130*X130</f>
        <v>3.3333333333333338E-4</v>
      </c>
      <c r="AA130" s="15">
        <f t="shared" ref="AA130" si="643">G130/$L$3</f>
        <v>133.33333333333334</v>
      </c>
      <c r="AB130" s="15">
        <f t="shared" si="575"/>
        <v>132</v>
      </c>
      <c r="AC130" s="16">
        <f t="shared" si="576"/>
        <v>19007</v>
      </c>
      <c r="AD130" s="13">
        <f t="shared" si="577"/>
        <v>57021</v>
      </c>
      <c r="AE130" s="14">
        <v>32</v>
      </c>
      <c r="AF130" s="13">
        <f t="shared" ref="AF130" si="644">AE130+AD130</f>
        <v>57053</v>
      </c>
      <c r="AG130" s="14">
        <f t="shared" si="578"/>
        <v>57085</v>
      </c>
      <c r="AH130" s="15">
        <f t="shared" ref="AH130" si="645">K130/AA130</f>
        <v>14.7</v>
      </c>
      <c r="AI130" s="14">
        <f t="shared" si="320"/>
        <v>15</v>
      </c>
      <c r="AJ130" s="14">
        <f t="shared" si="321"/>
        <v>15</v>
      </c>
      <c r="AK130" s="14">
        <f t="shared" ref="AK130" si="646">AJ130*H130*$N$3</f>
        <v>57600</v>
      </c>
      <c r="AL130" s="14">
        <f t="shared" si="579"/>
        <v>57632</v>
      </c>
      <c r="AM130" s="14">
        <f t="shared" ref="AM130" si="647">IF($AM$3,AK130,AG130)</f>
        <v>57085</v>
      </c>
      <c r="AN130" s="14">
        <f t="shared" si="580"/>
        <v>57085</v>
      </c>
      <c r="AO130" s="15">
        <f t="shared" ref="AO130" si="648">AC130/AM130</f>
        <v>0.33295962161688708</v>
      </c>
      <c r="AP130" s="14">
        <f t="shared" si="325"/>
        <v>0</v>
      </c>
      <c r="AQ130" s="14">
        <f t="shared" ref="AQ130" si="649">AC130-(AP130*AM130)+AE130</f>
        <v>19039</v>
      </c>
      <c r="AR130" s="14">
        <f t="shared" si="581"/>
        <v>56</v>
      </c>
      <c r="AS130" s="16">
        <f t="shared" si="327"/>
        <v>4</v>
      </c>
      <c r="AT130" s="16">
        <f t="shared" ref="AT130" si="650">CEILING(AR130/AS130, 1)</f>
        <v>14</v>
      </c>
      <c r="AU130" s="15">
        <f t="shared" ref="AU130" si="651">Y130-W130</f>
        <v>1.6330925925925926E-2</v>
      </c>
      <c r="AV130" s="14">
        <f t="shared" si="330"/>
        <v>130</v>
      </c>
      <c r="AW130" s="14">
        <f t="shared" ref="AW130" si="652">AM130*AV130</f>
        <v>7421050</v>
      </c>
      <c r="AX130" s="14">
        <f t="shared" ref="AX130" si="653">IF(AC130-AW130&gt;=0,AC130-AW130,0)</f>
        <v>0</v>
      </c>
      <c r="AY130" s="16">
        <f t="shared" ref="AY130" si="654">CEILING(2*AD130/$N$3,1)*$N$3</f>
        <v>114042</v>
      </c>
      <c r="AZ130" s="14">
        <f t="shared" ref="AZ130" si="655">AX130+AY130</f>
        <v>114042</v>
      </c>
    </row>
    <row r="131" spans="1:52">
      <c r="A131" s="2">
        <v>71</v>
      </c>
      <c r="B131" s="16" t="s">
        <v>93</v>
      </c>
      <c r="C131" s="16"/>
      <c r="D131" s="18" t="s">
        <v>76</v>
      </c>
      <c r="E131" s="12" t="s">
        <v>33</v>
      </c>
      <c r="F131" s="7">
        <v>100</v>
      </c>
      <c r="G131" s="7">
        <f t="shared" si="303"/>
        <v>0.01</v>
      </c>
      <c r="H131" s="7">
        <v>1280</v>
      </c>
      <c r="I131" s="7">
        <v>960</v>
      </c>
      <c r="J131" s="7">
        <v>0</v>
      </c>
      <c r="K131" s="7">
        <f t="shared" si="132"/>
        <v>1920</v>
      </c>
      <c r="L131" s="7">
        <f t="shared" si="306"/>
        <v>2457600</v>
      </c>
      <c r="M131" s="16">
        <f t="shared" si="307"/>
        <v>480</v>
      </c>
      <c r="N131" s="16">
        <v>1760</v>
      </c>
      <c r="O131" s="2">
        <v>57</v>
      </c>
      <c r="P131" s="16">
        <f t="shared" si="585"/>
        <v>2034</v>
      </c>
      <c r="Q131" s="16">
        <f t="shared" si="308"/>
        <v>3579840</v>
      </c>
      <c r="R131" s="13">
        <f t="shared" si="309"/>
        <v>0.72727272727272729</v>
      </c>
      <c r="S131" s="13">
        <f t="shared" si="310"/>
        <v>0.94395280235988199</v>
      </c>
      <c r="T131" s="15">
        <f t="shared" si="311"/>
        <v>2.7934209350138555E-9</v>
      </c>
      <c r="U131" s="15">
        <f t="shared" si="312"/>
        <v>357984000</v>
      </c>
      <c r="V131" s="15">
        <f t="shared" si="313"/>
        <v>3.5755787968177348E-6</v>
      </c>
      <c r="W131" s="15">
        <f t="shared" si="314"/>
        <v>1.3408420488066507E-6</v>
      </c>
      <c r="X131" s="15">
        <f t="shared" si="315"/>
        <v>4.9164208456243854E-6</v>
      </c>
      <c r="Y131" s="15">
        <f t="shared" si="593"/>
        <v>9.7197640117994109E-3</v>
      </c>
      <c r="Z131" s="15">
        <f t="shared" si="316"/>
        <v>2.8023598820058998E-4</v>
      </c>
      <c r="AA131" s="15">
        <f t="shared" si="317"/>
        <v>80</v>
      </c>
      <c r="AB131" s="15">
        <f t="shared" si="575"/>
        <v>79</v>
      </c>
      <c r="AC131" s="16">
        <f t="shared" si="576"/>
        <v>31109</v>
      </c>
      <c r="AD131" s="13">
        <f t="shared" si="577"/>
        <v>93327</v>
      </c>
      <c r="AE131" s="14">
        <v>32</v>
      </c>
      <c r="AF131" s="13">
        <f t="shared" si="318"/>
        <v>93359</v>
      </c>
      <c r="AG131" s="14">
        <f t="shared" si="578"/>
        <v>93391</v>
      </c>
      <c r="AH131" s="15">
        <f t="shared" si="319"/>
        <v>24</v>
      </c>
      <c r="AI131" s="14">
        <f t="shared" si="320"/>
        <v>24</v>
      </c>
      <c r="AJ131" s="14">
        <f t="shared" si="321"/>
        <v>24</v>
      </c>
      <c r="AK131" s="14">
        <f t="shared" si="322"/>
        <v>92160</v>
      </c>
      <c r="AL131" s="14">
        <f t="shared" si="579"/>
        <v>92192</v>
      </c>
      <c r="AM131" s="14">
        <f t="shared" si="323"/>
        <v>93391</v>
      </c>
      <c r="AN131" s="14">
        <f t="shared" si="580"/>
        <v>93391</v>
      </c>
      <c r="AO131" s="15">
        <f t="shared" si="324"/>
        <v>0.33310490304204904</v>
      </c>
      <c r="AP131" s="14">
        <f t="shared" si="325"/>
        <v>0</v>
      </c>
      <c r="AQ131" s="14">
        <f t="shared" si="326"/>
        <v>31141</v>
      </c>
      <c r="AR131" s="14">
        <f t="shared" si="581"/>
        <v>92</v>
      </c>
      <c r="AS131" s="16">
        <f t="shared" si="327"/>
        <v>6</v>
      </c>
      <c r="AT131" s="16">
        <f t="shared" si="328"/>
        <v>16</v>
      </c>
      <c r="AU131" s="15">
        <f t="shared" si="329"/>
        <v>9.7184231697506045E-3</v>
      </c>
      <c r="AV131" s="14">
        <f t="shared" si="330"/>
        <v>77</v>
      </c>
      <c r="AW131" s="14">
        <f t="shared" si="331"/>
        <v>7191107</v>
      </c>
      <c r="AX131" s="14">
        <f t="shared" si="332"/>
        <v>0</v>
      </c>
      <c r="AY131" s="16">
        <f t="shared" si="333"/>
        <v>186654</v>
      </c>
      <c r="AZ131" s="14">
        <f t="shared" si="334"/>
        <v>186654</v>
      </c>
    </row>
    <row r="132" spans="1:52">
      <c r="A132" s="2">
        <v>72</v>
      </c>
      <c r="B132" s="16" t="s">
        <v>93</v>
      </c>
      <c r="C132" s="16"/>
      <c r="D132" s="18" t="s">
        <v>132</v>
      </c>
      <c r="E132" s="12" t="s">
        <v>33</v>
      </c>
      <c r="F132" s="7">
        <v>100</v>
      </c>
      <c r="G132" s="7">
        <f t="shared" si="303"/>
        <v>0.01</v>
      </c>
      <c r="H132" s="7">
        <v>1280</v>
      </c>
      <c r="I132" s="7">
        <v>960</v>
      </c>
      <c r="J132" s="7">
        <f>O132</f>
        <v>57</v>
      </c>
      <c r="K132" s="7">
        <f t="shared" ref="K132" si="656">I132*2+J132</f>
        <v>1977</v>
      </c>
      <c r="L132" s="7">
        <f t="shared" ref="L132" si="657">H132*K132</f>
        <v>2530560</v>
      </c>
      <c r="M132" s="16">
        <f t="shared" ref="M132" si="658">N132-H132</f>
        <v>480</v>
      </c>
      <c r="N132" s="16">
        <v>1760</v>
      </c>
      <c r="O132" s="2">
        <v>57</v>
      </c>
      <c r="P132" s="16">
        <f t="shared" si="585"/>
        <v>2034</v>
      </c>
      <c r="Q132" s="16">
        <f t="shared" ref="Q132" si="659">N132*P132</f>
        <v>3579840</v>
      </c>
      <c r="R132" s="13">
        <f t="shared" ref="R132" si="660">H132/N132</f>
        <v>0.72727272727272729</v>
      </c>
      <c r="S132" s="13">
        <f t="shared" ref="S132" si="661">K132/P132</f>
        <v>0.971976401179941</v>
      </c>
      <c r="T132" s="15">
        <f t="shared" ref="T132" si="662">G132/Q132</f>
        <v>2.7934209350138555E-9</v>
      </c>
      <c r="U132" s="15">
        <f t="shared" si="312"/>
        <v>357984000</v>
      </c>
      <c r="V132" s="15">
        <f t="shared" ref="V132" si="663">H132*T132</f>
        <v>3.5755787968177348E-6</v>
      </c>
      <c r="W132" s="15">
        <f t="shared" ref="W132" si="664">M132*T132</f>
        <v>1.3408420488066507E-6</v>
      </c>
      <c r="X132" s="15">
        <f t="shared" ref="X132" si="665">N132*T132</f>
        <v>4.9164208456243854E-6</v>
      </c>
      <c r="Y132" s="15">
        <f t="shared" si="593"/>
        <v>9.7197640117994109E-3</v>
      </c>
      <c r="Z132" s="15">
        <f t="shared" ref="Z132" si="666">O132*X132</f>
        <v>2.8023598820058998E-4</v>
      </c>
      <c r="AA132" s="15">
        <f t="shared" ref="AA132" si="667">G132/$L$3</f>
        <v>80</v>
      </c>
      <c r="AB132" s="15">
        <f t="shared" si="575"/>
        <v>79</v>
      </c>
      <c r="AC132" s="16">
        <f t="shared" si="576"/>
        <v>32033</v>
      </c>
      <c r="AD132" s="13">
        <f t="shared" si="577"/>
        <v>96099</v>
      </c>
      <c r="AE132" s="14">
        <v>32</v>
      </c>
      <c r="AF132" s="13">
        <f t="shared" ref="AF132" si="668">AE132+AD132</f>
        <v>96131</v>
      </c>
      <c r="AG132" s="14">
        <f t="shared" si="578"/>
        <v>96163</v>
      </c>
      <c r="AH132" s="15">
        <f t="shared" ref="AH132" si="669">K132/AA132</f>
        <v>24.712499999999999</v>
      </c>
      <c r="AI132" s="14">
        <f t="shared" si="320"/>
        <v>25</v>
      </c>
      <c r="AJ132" s="14">
        <f t="shared" si="321"/>
        <v>25</v>
      </c>
      <c r="AK132" s="14">
        <f t="shared" ref="AK132" si="670">AJ132*H132*$N$3</f>
        <v>96000</v>
      </c>
      <c r="AL132" s="14">
        <f t="shared" si="579"/>
        <v>96032</v>
      </c>
      <c r="AM132" s="14">
        <f t="shared" ref="AM132" si="671">IF($AM$3,AK132,AG132)</f>
        <v>96163</v>
      </c>
      <c r="AN132" s="14">
        <f t="shared" si="580"/>
        <v>96163</v>
      </c>
      <c r="AO132" s="15">
        <f t="shared" ref="AO132" si="672">AC132/AM132</f>
        <v>0.33311148778636274</v>
      </c>
      <c r="AP132" s="14">
        <f t="shared" si="325"/>
        <v>0</v>
      </c>
      <c r="AQ132" s="14">
        <f t="shared" ref="AQ132" si="673">AC132-(AP132*AM132)+AE132</f>
        <v>32065</v>
      </c>
      <c r="AR132" s="14">
        <f t="shared" si="581"/>
        <v>94</v>
      </c>
      <c r="AS132" s="16">
        <f t="shared" si="327"/>
        <v>6</v>
      </c>
      <c r="AT132" s="16">
        <f t="shared" ref="AT132" si="674">CEILING(AR132/AS132, 1)</f>
        <v>16</v>
      </c>
      <c r="AU132" s="15">
        <f t="shared" ref="AU132" si="675">Y132-W132</f>
        <v>9.7184231697506045E-3</v>
      </c>
      <c r="AV132" s="14">
        <f t="shared" si="330"/>
        <v>77</v>
      </c>
      <c r="AW132" s="14">
        <f t="shared" ref="AW132" si="676">AM132*AV132</f>
        <v>7404551</v>
      </c>
      <c r="AX132" s="14">
        <f t="shared" ref="AX132" si="677">IF(AC132-AW132&gt;=0,AC132-AW132,0)</f>
        <v>0</v>
      </c>
      <c r="AY132" s="16">
        <f t="shared" ref="AY132" si="678">CEILING(2*AD132/$N$3,1)*$N$3</f>
        <v>192198</v>
      </c>
      <c r="AZ132" s="14">
        <f t="shared" ref="AZ132" si="679">AX132+AY132</f>
        <v>192198</v>
      </c>
    </row>
    <row r="133" spans="1:52">
      <c r="A133" s="2">
        <v>73</v>
      </c>
      <c r="B133" s="16" t="s">
        <v>93</v>
      </c>
      <c r="C133" s="16"/>
      <c r="D133" s="18" t="s">
        <v>77</v>
      </c>
      <c r="E133" s="12" t="s">
        <v>35</v>
      </c>
      <c r="F133" s="7">
        <v>60</v>
      </c>
      <c r="G133" s="7">
        <f t="shared" si="303"/>
        <v>1.6666666666666666E-2</v>
      </c>
      <c r="H133" s="7">
        <v>1280</v>
      </c>
      <c r="I133" s="7">
        <v>1024</v>
      </c>
      <c r="J133" s="7">
        <v>0</v>
      </c>
      <c r="K133" s="7">
        <f t="shared" si="132"/>
        <v>2048</v>
      </c>
      <c r="L133" s="7">
        <f t="shared" si="306"/>
        <v>2621440</v>
      </c>
      <c r="M133" s="16">
        <f t="shared" si="307"/>
        <v>408</v>
      </c>
      <c r="N133" s="16">
        <v>1688</v>
      </c>
      <c r="O133" s="2">
        <v>42</v>
      </c>
      <c r="P133" s="16">
        <f t="shared" si="585"/>
        <v>2132</v>
      </c>
      <c r="Q133" s="16">
        <f t="shared" si="308"/>
        <v>3598816</v>
      </c>
      <c r="R133" s="13">
        <f t="shared" si="309"/>
        <v>0.75829383886255919</v>
      </c>
      <c r="S133" s="13">
        <f t="shared" si="310"/>
        <v>0.96060037523452158</v>
      </c>
      <c r="T133" s="15">
        <f t="shared" si="311"/>
        <v>4.6311527643165601E-9</v>
      </c>
      <c r="U133" s="15">
        <f t="shared" si="312"/>
        <v>215928960</v>
      </c>
      <c r="V133" s="15">
        <f t="shared" si="313"/>
        <v>5.9278755383251967E-6</v>
      </c>
      <c r="W133" s="15">
        <f t="shared" si="314"/>
        <v>1.8895103278411566E-6</v>
      </c>
      <c r="X133" s="15">
        <f t="shared" si="315"/>
        <v>7.817385866166354E-6</v>
      </c>
      <c r="Y133" s="15">
        <f t="shared" si="593"/>
        <v>1.6338336460287678E-2</v>
      </c>
      <c r="Z133" s="15">
        <f t="shared" si="316"/>
        <v>3.2833020637898687E-4</v>
      </c>
      <c r="AA133" s="15">
        <f t="shared" si="317"/>
        <v>133.33333333333334</v>
      </c>
      <c r="AB133" s="15">
        <f t="shared" si="575"/>
        <v>132</v>
      </c>
      <c r="AC133" s="16">
        <f t="shared" si="576"/>
        <v>19860</v>
      </c>
      <c r="AD133" s="13">
        <f t="shared" si="577"/>
        <v>59580</v>
      </c>
      <c r="AE133" s="14">
        <v>32</v>
      </c>
      <c r="AF133" s="13">
        <f t="shared" si="318"/>
        <v>59612</v>
      </c>
      <c r="AG133" s="14">
        <f t="shared" si="578"/>
        <v>59644</v>
      </c>
      <c r="AH133" s="15">
        <f t="shared" si="319"/>
        <v>15.36</v>
      </c>
      <c r="AI133" s="14">
        <f t="shared" si="320"/>
        <v>16</v>
      </c>
      <c r="AJ133" s="14">
        <f t="shared" si="321"/>
        <v>16</v>
      </c>
      <c r="AK133" s="14">
        <f t="shared" si="322"/>
        <v>61440</v>
      </c>
      <c r="AL133" s="14">
        <f t="shared" si="579"/>
        <v>61472</v>
      </c>
      <c r="AM133" s="14">
        <f t="shared" si="323"/>
        <v>59644</v>
      </c>
      <c r="AN133" s="14">
        <f t="shared" si="580"/>
        <v>59644</v>
      </c>
      <c r="AO133" s="15">
        <f t="shared" si="324"/>
        <v>0.33297565555630071</v>
      </c>
      <c r="AP133" s="14">
        <f t="shared" si="325"/>
        <v>0</v>
      </c>
      <c r="AQ133" s="14">
        <f t="shared" si="326"/>
        <v>19892</v>
      </c>
      <c r="AR133" s="14">
        <f t="shared" si="581"/>
        <v>59</v>
      </c>
      <c r="AS133" s="16">
        <f t="shared" si="327"/>
        <v>4</v>
      </c>
      <c r="AT133" s="16">
        <f t="shared" si="328"/>
        <v>15</v>
      </c>
      <c r="AU133" s="15">
        <f t="shared" si="329"/>
        <v>1.6336446949959837E-2</v>
      </c>
      <c r="AV133" s="14">
        <f t="shared" si="330"/>
        <v>130</v>
      </c>
      <c r="AW133" s="14">
        <f t="shared" si="331"/>
        <v>7753720</v>
      </c>
      <c r="AX133" s="14">
        <f t="shared" si="332"/>
        <v>0</v>
      </c>
      <c r="AY133" s="16">
        <f t="shared" si="333"/>
        <v>119160</v>
      </c>
      <c r="AZ133" s="14">
        <f t="shared" si="334"/>
        <v>119160</v>
      </c>
    </row>
    <row r="134" spans="1:52">
      <c r="A134" s="2">
        <v>74</v>
      </c>
      <c r="B134" s="16" t="s">
        <v>93</v>
      </c>
      <c r="C134" s="16"/>
      <c r="D134" s="18" t="s">
        <v>133</v>
      </c>
      <c r="E134" s="12" t="s">
        <v>35</v>
      </c>
      <c r="F134" s="7">
        <v>60</v>
      </c>
      <c r="G134" s="7">
        <f t="shared" si="303"/>
        <v>1.6666666666666666E-2</v>
      </c>
      <c r="H134" s="7">
        <v>1280</v>
      </c>
      <c r="I134" s="7">
        <v>1024</v>
      </c>
      <c r="J134" s="7">
        <f>O134</f>
        <v>42</v>
      </c>
      <c r="K134" s="7">
        <f t="shared" ref="K134" si="680">I134*2+J134</f>
        <v>2090</v>
      </c>
      <c r="L134" s="7">
        <f t="shared" ref="L134" si="681">H134*K134</f>
        <v>2675200</v>
      </c>
      <c r="M134" s="16">
        <f t="shared" ref="M134" si="682">N134-H134</f>
        <v>408</v>
      </c>
      <c r="N134" s="16">
        <v>1688</v>
      </c>
      <c r="O134" s="2">
        <v>42</v>
      </c>
      <c r="P134" s="16">
        <f t="shared" si="585"/>
        <v>2132</v>
      </c>
      <c r="Q134" s="16">
        <f t="shared" ref="Q134" si="683">N134*P134</f>
        <v>3598816</v>
      </c>
      <c r="R134" s="13">
        <f t="shared" ref="R134" si="684">H134/N134</f>
        <v>0.75829383886255919</v>
      </c>
      <c r="S134" s="13">
        <f t="shared" ref="S134" si="685">K134/P134</f>
        <v>0.98030018761726079</v>
      </c>
      <c r="T134" s="15">
        <f t="shared" ref="T134" si="686">G134/Q134</f>
        <v>4.6311527643165601E-9</v>
      </c>
      <c r="U134" s="15">
        <f t="shared" si="312"/>
        <v>215928960</v>
      </c>
      <c r="V134" s="15">
        <f t="shared" ref="V134" si="687">H134*T134</f>
        <v>5.9278755383251967E-6</v>
      </c>
      <c r="W134" s="15">
        <f t="shared" ref="W134" si="688">M134*T134</f>
        <v>1.8895103278411566E-6</v>
      </c>
      <c r="X134" s="15">
        <f t="shared" ref="X134" si="689">N134*T134</f>
        <v>7.817385866166354E-6</v>
      </c>
      <c r="Y134" s="15">
        <f t="shared" si="593"/>
        <v>1.6338336460287678E-2</v>
      </c>
      <c r="Z134" s="15">
        <f t="shared" ref="Z134" si="690">O134*X134</f>
        <v>3.2833020637898687E-4</v>
      </c>
      <c r="AA134" s="15">
        <f t="shared" ref="AA134" si="691">G134/$L$3</f>
        <v>133.33333333333334</v>
      </c>
      <c r="AB134" s="15">
        <f t="shared" si="575"/>
        <v>132</v>
      </c>
      <c r="AC134" s="16">
        <f t="shared" si="576"/>
        <v>20267</v>
      </c>
      <c r="AD134" s="13">
        <f t="shared" si="577"/>
        <v>60801</v>
      </c>
      <c r="AE134" s="14">
        <v>32</v>
      </c>
      <c r="AF134" s="13">
        <f t="shared" ref="AF134" si="692">AE134+AD134</f>
        <v>60833</v>
      </c>
      <c r="AG134" s="14">
        <f t="shared" si="578"/>
        <v>60865</v>
      </c>
      <c r="AH134" s="15">
        <f t="shared" ref="AH134" si="693">K134/AA134</f>
        <v>15.674999999999999</v>
      </c>
      <c r="AI134" s="14">
        <f t="shared" si="320"/>
        <v>16</v>
      </c>
      <c r="AJ134" s="14">
        <f t="shared" si="321"/>
        <v>16</v>
      </c>
      <c r="AK134" s="14">
        <f t="shared" ref="AK134" si="694">AJ134*H134*$N$3</f>
        <v>61440</v>
      </c>
      <c r="AL134" s="14">
        <f t="shared" si="579"/>
        <v>61472</v>
      </c>
      <c r="AM134" s="14">
        <f t="shared" ref="AM134" si="695">IF($AM$3,AK134,AG134)</f>
        <v>60865</v>
      </c>
      <c r="AN134" s="14">
        <f t="shared" si="580"/>
        <v>60865</v>
      </c>
      <c r="AO134" s="15">
        <f t="shared" ref="AO134" si="696">AC134/AM134</f>
        <v>0.33298283085517127</v>
      </c>
      <c r="AP134" s="14">
        <f t="shared" si="325"/>
        <v>0</v>
      </c>
      <c r="AQ134" s="14">
        <f t="shared" ref="AQ134" si="697">AC134-(AP134*AM134)+AE134</f>
        <v>20299</v>
      </c>
      <c r="AR134" s="14">
        <f t="shared" si="581"/>
        <v>60</v>
      </c>
      <c r="AS134" s="16">
        <f t="shared" si="327"/>
        <v>4</v>
      </c>
      <c r="AT134" s="16">
        <f t="shared" ref="AT134" si="698">CEILING(AR134/AS134, 1)</f>
        <v>15</v>
      </c>
      <c r="AU134" s="15">
        <f t="shared" ref="AU134" si="699">Y134-W134</f>
        <v>1.6336446949959837E-2</v>
      </c>
      <c r="AV134" s="14">
        <f t="shared" si="330"/>
        <v>130</v>
      </c>
      <c r="AW134" s="14">
        <f t="shared" ref="AW134" si="700">AM134*AV134</f>
        <v>7912450</v>
      </c>
      <c r="AX134" s="14">
        <f t="shared" ref="AX134" si="701">IF(AC134-AW134&gt;=0,AC134-AW134,0)</f>
        <v>0</v>
      </c>
      <c r="AY134" s="16">
        <f t="shared" ref="AY134" si="702">CEILING(2*AD134/$N$3,1)*$N$3</f>
        <v>121602</v>
      </c>
      <c r="AZ134" s="14">
        <f t="shared" ref="AZ134" si="703">AX134+AY134</f>
        <v>121602</v>
      </c>
    </row>
    <row r="135" spans="1:52">
      <c r="A135" s="2">
        <v>75</v>
      </c>
      <c r="B135" s="16" t="s">
        <v>93</v>
      </c>
      <c r="C135" s="16"/>
      <c r="D135" s="18" t="s">
        <v>78</v>
      </c>
      <c r="E135" s="12" t="s">
        <v>35</v>
      </c>
      <c r="F135" s="7">
        <v>100</v>
      </c>
      <c r="G135" s="7">
        <f t="shared" si="303"/>
        <v>0.01</v>
      </c>
      <c r="H135" s="7">
        <v>1280</v>
      </c>
      <c r="I135" s="7">
        <v>1024</v>
      </c>
      <c r="J135" s="7">
        <v>0</v>
      </c>
      <c r="K135" s="7">
        <f t="shared" si="132"/>
        <v>2048</v>
      </c>
      <c r="L135" s="7">
        <f t="shared" si="306"/>
        <v>2621440</v>
      </c>
      <c r="M135" s="16">
        <f t="shared" si="307"/>
        <v>480</v>
      </c>
      <c r="N135" s="16">
        <v>1760</v>
      </c>
      <c r="O135" s="2">
        <v>61</v>
      </c>
      <c r="P135" s="16">
        <f t="shared" si="585"/>
        <v>2170</v>
      </c>
      <c r="Q135" s="16">
        <f t="shared" si="308"/>
        <v>3819200</v>
      </c>
      <c r="R135" s="13">
        <f t="shared" si="309"/>
        <v>0.72727272727272729</v>
      </c>
      <c r="S135" s="13">
        <f t="shared" si="310"/>
        <v>0.94377880184331797</v>
      </c>
      <c r="T135" s="15">
        <f t="shared" si="311"/>
        <v>2.6183493925429411E-9</v>
      </c>
      <c r="U135" s="15">
        <f t="shared" si="312"/>
        <v>381920000</v>
      </c>
      <c r="V135" s="15">
        <f t="shared" si="313"/>
        <v>3.3514872224549647E-6</v>
      </c>
      <c r="W135" s="15">
        <f t="shared" si="314"/>
        <v>1.2568077084206118E-6</v>
      </c>
      <c r="X135" s="15">
        <f t="shared" si="315"/>
        <v>4.6082949308755767E-6</v>
      </c>
      <c r="Y135" s="15">
        <f t="shared" si="593"/>
        <v>9.7188940092165898E-3</v>
      </c>
      <c r="Z135" s="15">
        <f t="shared" si="316"/>
        <v>2.811059907834102E-4</v>
      </c>
      <c r="AA135" s="15">
        <f t="shared" si="317"/>
        <v>80</v>
      </c>
      <c r="AB135" s="15">
        <f t="shared" si="575"/>
        <v>79</v>
      </c>
      <c r="AC135" s="16">
        <f t="shared" si="576"/>
        <v>33183</v>
      </c>
      <c r="AD135" s="13">
        <f t="shared" si="577"/>
        <v>99549</v>
      </c>
      <c r="AE135" s="14">
        <v>32</v>
      </c>
      <c r="AF135" s="13">
        <f t="shared" si="318"/>
        <v>99581</v>
      </c>
      <c r="AG135" s="14">
        <f t="shared" si="578"/>
        <v>99613</v>
      </c>
      <c r="AH135" s="15">
        <f t="shared" si="319"/>
        <v>25.6</v>
      </c>
      <c r="AI135" s="14">
        <f t="shared" si="320"/>
        <v>26</v>
      </c>
      <c r="AJ135" s="14">
        <f t="shared" si="321"/>
        <v>26</v>
      </c>
      <c r="AK135" s="14">
        <f t="shared" si="322"/>
        <v>99840</v>
      </c>
      <c r="AL135" s="14">
        <f t="shared" si="579"/>
        <v>99872</v>
      </c>
      <c r="AM135" s="14">
        <f t="shared" si="323"/>
        <v>99613</v>
      </c>
      <c r="AN135" s="14">
        <f t="shared" si="580"/>
        <v>99613</v>
      </c>
      <c r="AO135" s="15">
        <f t="shared" si="324"/>
        <v>0.33311917119251505</v>
      </c>
      <c r="AP135" s="14">
        <f t="shared" si="325"/>
        <v>0</v>
      </c>
      <c r="AQ135" s="14">
        <f t="shared" si="326"/>
        <v>33215</v>
      </c>
      <c r="AR135" s="14">
        <f t="shared" si="581"/>
        <v>98</v>
      </c>
      <c r="AS135" s="16">
        <f t="shared" si="327"/>
        <v>7</v>
      </c>
      <c r="AT135" s="16">
        <f t="shared" si="328"/>
        <v>14</v>
      </c>
      <c r="AU135" s="15">
        <f t="shared" si="329"/>
        <v>9.717637201508169E-3</v>
      </c>
      <c r="AV135" s="14">
        <f t="shared" si="330"/>
        <v>77</v>
      </c>
      <c r="AW135" s="14">
        <f t="shared" si="331"/>
        <v>7670201</v>
      </c>
      <c r="AX135" s="14">
        <f t="shared" si="332"/>
        <v>0</v>
      </c>
      <c r="AY135" s="16">
        <f t="shared" si="333"/>
        <v>199098</v>
      </c>
      <c r="AZ135" s="14">
        <f t="shared" si="334"/>
        <v>199098</v>
      </c>
    </row>
    <row r="136" spans="1:52">
      <c r="A136" s="2">
        <v>76</v>
      </c>
      <c r="B136" s="16" t="s">
        <v>93</v>
      </c>
      <c r="C136" s="16"/>
      <c r="D136" s="18" t="s">
        <v>134</v>
      </c>
      <c r="E136" s="12" t="s">
        <v>35</v>
      </c>
      <c r="F136" s="7">
        <v>100</v>
      </c>
      <c r="G136" s="7">
        <f t="shared" si="303"/>
        <v>0.01</v>
      </c>
      <c r="H136" s="7">
        <v>1280</v>
      </c>
      <c r="I136" s="7">
        <v>1024</v>
      </c>
      <c r="J136" s="7">
        <f>O136</f>
        <v>61</v>
      </c>
      <c r="K136" s="7">
        <f t="shared" ref="K136" si="704">I136*2+J136</f>
        <v>2109</v>
      </c>
      <c r="L136" s="7">
        <f t="shared" ref="L136" si="705">H136*K136</f>
        <v>2699520</v>
      </c>
      <c r="M136" s="16">
        <f t="shared" ref="M136" si="706">N136-H136</f>
        <v>480</v>
      </c>
      <c r="N136" s="16">
        <v>1760</v>
      </c>
      <c r="O136" s="2">
        <v>61</v>
      </c>
      <c r="P136" s="16">
        <f t="shared" si="585"/>
        <v>2170</v>
      </c>
      <c r="Q136" s="16">
        <f t="shared" ref="Q136" si="707">N136*P136</f>
        <v>3819200</v>
      </c>
      <c r="R136" s="13">
        <f t="shared" ref="R136" si="708">H136/N136</f>
        <v>0.72727272727272729</v>
      </c>
      <c r="S136" s="13">
        <f t="shared" ref="S136" si="709">K136/P136</f>
        <v>0.97188940092165899</v>
      </c>
      <c r="T136" s="15">
        <f t="shared" ref="T136" si="710">G136/Q136</f>
        <v>2.6183493925429411E-9</v>
      </c>
      <c r="U136" s="15">
        <f t="shared" si="312"/>
        <v>381920000</v>
      </c>
      <c r="V136" s="15">
        <f t="shared" ref="V136" si="711">H136*T136</f>
        <v>3.3514872224549647E-6</v>
      </c>
      <c r="W136" s="15">
        <f t="shared" ref="W136" si="712">M136*T136</f>
        <v>1.2568077084206118E-6</v>
      </c>
      <c r="X136" s="15">
        <f t="shared" ref="X136" si="713">N136*T136</f>
        <v>4.6082949308755767E-6</v>
      </c>
      <c r="Y136" s="15">
        <f t="shared" si="593"/>
        <v>9.7188940092165898E-3</v>
      </c>
      <c r="Z136" s="15">
        <f t="shared" ref="Z136" si="714">O136*X136</f>
        <v>2.811059907834102E-4</v>
      </c>
      <c r="AA136" s="15">
        <f t="shared" ref="AA136" si="715">G136/$L$3</f>
        <v>80</v>
      </c>
      <c r="AB136" s="15">
        <f t="shared" si="575"/>
        <v>79</v>
      </c>
      <c r="AC136" s="16">
        <f t="shared" si="576"/>
        <v>34172</v>
      </c>
      <c r="AD136" s="13">
        <f t="shared" si="577"/>
        <v>102516</v>
      </c>
      <c r="AE136" s="14">
        <v>32</v>
      </c>
      <c r="AF136" s="13">
        <f t="shared" ref="AF136" si="716">AE136+AD136</f>
        <v>102548</v>
      </c>
      <c r="AG136" s="14">
        <f t="shared" si="578"/>
        <v>102580</v>
      </c>
      <c r="AH136" s="15">
        <f t="shared" ref="AH136" si="717">K136/AA136</f>
        <v>26.362500000000001</v>
      </c>
      <c r="AI136" s="14">
        <f t="shared" si="320"/>
        <v>27</v>
      </c>
      <c r="AJ136" s="14">
        <f t="shared" si="321"/>
        <v>27</v>
      </c>
      <c r="AK136" s="14">
        <f t="shared" ref="AK136" si="718">AJ136*H136*$N$3</f>
        <v>103680</v>
      </c>
      <c r="AL136" s="14">
        <f t="shared" si="579"/>
        <v>103712</v>
      </c>
      <c r="AM136" s="14">
        <f t="shared" ref="AM136" si="719">IF($AM$3,AK136,AG136)</f>
        <v>102580</v>
      </c>
      <c r="AN136" s="14">
        <f t="shared" si="580"/>
        <v>102580</v>
      </c>
      <c r="AO136" s="15">
        <f t="shared" ref="AO136" si="720">AC136/AM136</f>
        <v>0.33312536556833688</v>
      </c>
      <c r="AP136" s="14">
        <f t="shared" si="325"/>
        <v>0</v>
      </c>
      <c r="AQ136" s="14">
        <f t="shared" ref="AQ136" si="721">AC136-(AP136*AM136)+AE136</f>
        <v>34204</v>
      </c>
      <c r="AR136" s="14">
        <f t="shared" si="581"/>
        <v>101</v>
      </c>
      <c r="AS136" s="16">
        <f t="shared" si="327"/>
        <v>7</v>
      </c>
      <c r="AT136" s="16">
        <f t="shared" ref="AT136" si="722">CEILING(AR136/AS136, 1)</f>
        <v>15</v>
      </c>
      <c r="AU136" s="15">
        <f t="shared" ref="AU136" si="723">Y136-W136</f>
        <v>9.717637201508169E-3</v>
      </c>
      <c r="AV136" s="14">
        <f t="shared" si="330"/>
        <v>77</v>
      </c>
      <c r="AW136" s="14">
        <f t="shared" ref="AW136" si="724">AM136*AV136</f>
        <v>7898660</v>
      </c>
      <c r="AX136" s="14">
        <f t="shared" ref="AX136" si="725">IF(AC136-AW136&gt;=0,AC136-AW136,0)</f>
        <v>0</v>
      </c>
      <c r="AY136" s="16">
        <f t="shared" ref="AY136" si="726">CEILING(2*AD136/$N$3,1)*$N$3</f>
        <v>205032</v>
      </c>
      <c r="AZ136" s="14">
        <f t="shared" ref="AZ136" si="727">AX136+AY136</f>
        <v>205032</v>
      </c>
    </row>
    <row r="137" spans="1:52">
      <c r="A137" s="2">
        <v>77</v>
      </c>
      <c r="B137" s="16" t="s">
        <v>93</v>
      </c>
      <c r="C137" s="16"/>
      <c r="D137" s="18" t="s">
        <v>79</v>
      </c>
      <c r="E137" s="12" t="s">
        <v>33</v>
      </c>
      <c r="F137" s="7">
        <v>60</v>
      </c>
      <c r="G137" s="7">
        <f t="shared" si="303"/>
        <v>1.6666666666666666E-2</v>
      </c>
      <c r="H137" s="7">
        <v>1368</v>
      </c>
      <c r="I137" s="7">
        <v>768</v>
      </c>
      <c r="J137" s="7">
        <v>0</v>
      </c>
      <c r="K137" s="7">
        <f t="shared" si="132"/>
        <v>1536</v>
      </c>
      <c r="L137" s="7">
        <f t="shared" si="306"/>
        <v>2101248</v>
      </c>
      <c r="M137" s="16">
        <f t="shared" si="307"/>
        <v>432</v>
      </c>
      <c r="N137" s="16">
        <v>1800</v>
      </c>
      <c r="O137" s="2">
        <v>27</v>
      </c>
      <c r="P137" s="16">
        <f t="shared" si="585"/>
        <v>1590</v>
      </c>
      <c r="Q137" s="16">
        <f t="shared" si="308"/>
        <v>2862000</v>
      </c>
      <c r="R137" s="13">
        <f t="shared" si="309"/>
        <v>0.76</v>
      </c>
      <c r="S137" s="13">
        <f t="shared" si="310"/>
        <v>0.96603773584905661</v>
      </c>
      <c r="T137" s="15">
        <f t="shared" si="311"/>
        <v>5.8234334963894711E-9</v>
      </c>
      <c r="U137" s="15">
        <f t="shared" si="312"/>
        <v>171720000</v>
      </c>
      <c r="V137" s="15">
        <f t="shared" si="313"/>
        <v>7.966457023060797E-6</v>
      </c>
      <c r="W137" s="15">
        <f t="shared" si="314"/>
        <v>2.5157232704402515E-6</v>
      </c>
      <c r="X137" s="15">
        <f t="shared" si="315"/>
        <v>1.0482180293501048E-5</v>
      </c>
      <c r="Y137" s="15">
        <f t="shared" si="593"/>
        <v>1.638364779874214E-2</v>
      </c>
      <c r="Z137" s="15">
        <f t="shared" si="316"/>
        <v>2.8301886792452826E-4</v>
      </c>
      <c r="AA137" s="15">
        <f t="shared" si="317"/>
        <v>133.33333333333334</v>
      </c>
      <c r="AB137" s="15">
        <f t="shared" si="575"/>
        <v>132</v>
      </c>
      <c r="AC137" s="16">
        <f t="shared" si="576"/>
        <v>15919</v>
      </c>
      <c r="AD137" s="13">
        <f t="shared" si="577"/>
        <v>47757</v>
      </c>
      <c r="AE137" s="14">
        <v>32</v>
      </c>
      <c r="AF137" s="13">
        <f t="shared" si="318"/>
        <v>47789</v>
      </c>
      <c r="AG137" s="14">
        <f t="shared" si="578"/>
        <v>47821</v>
      </c>
      <c r="AH137" s="15">
        <f t="shared" si="319"/>
        <v>11.52</v>
      </c>
      <c r="AI137" s="14">
        <f t="shared" si="320"/>
        <v>12</v>
      </c>
      <c r="AJ137" s="14">
        <f t="shared" si="321"/>
        <v>12</v>
      </c>
      <c r="AK137" s="14">
        <f t="shared" si="322"/>
        <v>49248</v>
      </c>
      <c r="AL137" s="14">
        <f t="shared" si="579"/>
        <v>49280</v>
      </c>
      <c r="AM137" s="14">
        <f t="shared" si="323"/>
        <v>47821</v>
      </c>
      <c r="AN137" s="14">
        <f t="shared" si="580"/>
        <v>47821</v>
      </c>
      <c r="AO137" s="15">
        <f t="shared" si="324"/>
        <v>0.33288722527759773</v>
      </c>
      <c r="AP137" s="14">
        <f t="shared" si="325"/>
        <v>0</v>
      </c>
      <c r="AQ137" s="14">
        <f t="shared" si="326"/>
        <v>15951</v>
      </c>
      <c r="AR137" s="14">
        <f t="shared" si="581"/>
        <v>47</v>
      </c>
      <c r="AS137" s="16">
        <f t="shared" si="327"/>
        <v>3</v>
      </c>
      <c r="AT137" s="16">
        <f t="shared" si="328"/>
        <v>16</v>
      </c>
      <c r="AU137" s="15">
        <f t="shared" si="329"/>
        <v>1.6381132075471698E-2</v>
      </c>
      <c r="AV137" s="14">
        <f t="shared" si="330"/>
        <v>131</v>
      </c>
      <c r="AW137" s="14">
        <f t="shared" si="331"/>
        <v>6264551</v>
      </c>
      <c r="AX137" s="14">
        <f t="shared" si="332"/>
        <v>0</v>
      </c>
      <c r="AY137" s="16">
        <f t="shared" si="333"/>
        <v>95514</v>
      </c>
      <c r="AZ137" s="14">
        <f t="shared" si="334"/>
        <v>95514</v>
      </c>
    </row>
    <row r="138" spans="1:52">
      <c r="A138" s="2">
        <v>78</v>
      </c>
      <c r="B138" s="16" t="s">
        <v>93</v>
      </c>
      <c r="C138" s="16"/>
      <c r="D138" s="18" t="s">
        <v>135</v>
      </c>
      <c r="E138" s="12" t="s">
        <v>33</v>
      </c>
      <c r="F138" s="7">
        <v>60</v>
      </c>
      <c r="G138" s="7">
        <f t="shared" si="303"/>
        <v>1.6666666666666666E-2</v>
      </c>
      <c r="H138" s="7">
        <v>1368</v>
      </c>
      <c r="I138" s="7">
        <v>768</v>
      </c>
      <c r="J138" s="7">
        <f>O138</f>
        <v>27</v>
      </c>
      <c r="K138" s="7">
        <f t="shared" ref="K138" si="728">I138*2+J138</f>
        <v>1563</v>
      </c>
      <c r="L138" s="7">
        <f t="shared" ref="L138" si="729">H138*K138</f>
        <v>2138184</v>
      </c>
      <c r="M138" s="16">
        <f t="shared" ref="M138" si="730">N138-H138</f>
        <v>432</v>
      </c>
      <c r="N138" s="16">
        <v>1800</v>
      </c>
      <c r="O138" s="2">
        <v>27</v>
      </c>
      <c r="P138" s="16">
        <f t="shared" si="585"/>
        <v>1590</v>
      </c>
      <c r="Q138" s="16">
        <f t="shared" ref="Q138" si="731">N138*P138</f>
        <v>2862000</v>
      </c>
      <c r="R138" s="13">
        <f t="shared" ref="R138" si="732">H138/N138</f>
        <v>0.76</v>
      </c>
      <c r="S138" s="13">
        <f t="shared" ref="S138" si="733">K138/P138</f>
        <v>0.98301886792452831</v>
      </c>
      <c r="T138" s="15">
        <f t="shared" ref="T138" si="734">G138/Q138</f>
        <v>5.8234334963894711E-9</v>
      </c>
      <c r="U138" s="15">
        <f t="shared" si="312"/>
        <v>171720000</v>
      </c>
      <c r="V138" s="15">
        <f t="shared" ref="V138" si="735">H138*T138</f>
        <v>7.966457023060797E-6</v>
      </c>
      <c r="W138" s="15">
        <f t="shared" ref="W138" si="736">M138*T138</f>
        <v>2.5157232704402515E-6</v>
      </c>
      <c r="X138" s="15">
        <f t="shared" ref="X138" si="737">N138*T138</f>
        <v>1.0482180293501048E-5</v>
      </c>
      <c r="Y138" s="15">
        <f t="shared" si="593"/>
        <v>1.638364779874214E-2</v>
      </c>
      <c r="Z138" s="15">
        <f t="shared" ref="Z138" si="738">O138*X138</f>
        <v>2.8301886792452826E-4</v>
      </c>
      <c r="AA138" s="15">
        <f t="shared" ref="AA138" si="739">G138/$L$3</f>
        <v>133.33333333333334</v>
      </c>
      <c r="AB138" s="15">
        <f t="shared" si="575"/>
        <v>132</v>
      </c>
      <c r="AC138" s="16">
        <f t="shared" si="576"/>
        <v>16199</v>
      </c>
      <c r="AD138" s="13">
        <f t="shared" si="577"/>
        <v>48597</v>
      </c>
      <c r="AE138" s="14">
        <v>32</v>
      </c>
      <c r="AF138" s="13">
        <f t="shared" ref="AF138" si="740">AE138+AD138</f>
        <v>48629</v>
      </c>
      <c r="AG138" s="14">
        <f t="shared" si="578"/>
        <v>48661</v>
      </c>
      <c r="AH138" s="15">
        <f t="shared" ref="AH138" si="741">K138/AA138</f>
        <v>11.722499999999998</v>
      </c>
      <c r="AI138" s="14">
        <f t="shared" si="320"/>
        <v>12</v>
      </c>
      <c r="AJ138" s="14">
        <f t="shared" si="321"/>
        <v>12</v>
      </c>
      <c r="AK138" s="14">
        <f t="shared" ref="AK138" si="742">AJ138*H138*$N$3</f>
        <v>49248</v>
      </c>
      <c r="AL138" s="14">
        <f t="shared" si="579"/>
        <v>49280</v>
      </c>
      <c r="AM138" s="14">
        <f t="shared" ref="AM138" si="743">IF($AM$3,AK138,AG138)</f>
        <v>48661</v>
      </c>
      <c r="AN138" s="14">
        <f t="shared" si="580"/>
        <v>48661</v>
      </c>
      <c r="AO138" s="15">
        <f t="shared" ref="AO138" si="744">AC138/AM138</f>
        <v>0.33289492612153471</v>
      </c>
      <c r="AP138" s="14">
        <f t="shared" si="325"/>
        <v>0</v>
      </c>
      <c r="AQ138" s="14">
        <f t="shared" ref="AQ138" si="745">AC138-(AP138*AM138)+AE138</f>
        <v>16231</v>
      </c>
      <c r="AR138" s="14">
        <f t="shared" si="581"/>
        <v>48</v>
      </c>
      <c r="AS138" s="16">
        <f t="shared" si="327"/>
        <v>3</v>
      </c>
      <c r="AT138" s="16">
        <f t="shared" ref="AT138" si="746">CEILING(AR138/AS138, 1)</f>
        <v>16</v>
      </c>
      <c r="AU138" s="15">
        <f t="shared" ref="AU138" si="747">Y138-W138</f>
        <v>1.6381132075471698E-2</v>
      </c>
      <c r="AV138" s="14">
        <f t="shared" si="330"/>
        <v>131</v>
      </c>
      <c r="AW138" s="14">
        <f t="shared" ref="AW138" si="748">AM138*AV138</f>
        <v>6374591</v>
      </c>
      <c r="AX138" s="14">
        <f t="shared" ref="AX138" si="749">IF(AC138-AW138&gt;=0,AC138-AW138,0)</f>
        <v>0</v>
      </c>
      <c r="AY138" s="16">
        <f t="shared" ref="AY138" si="750">CEILING(2*AD138/$N$3,1)*$N$3</f>
        <v>97194</v>
      </c>
      <c r="AZ138" s="14">
        <f t="shared" ref="AZ138" si="751">AX138+AY138</f>
        <v>97194</v>
      </c>
    </row>
    <row r="139" spans="1:52">
      <c r="A139" s="2">
        <v>79</v>
      </c>
      <c r="B139" s="16" t="s">
        <v>93</v>
      </c>
      <c r="C139" s="16"/>
      <c r="D139" s="18" t="s">
        <v>80</v>
      </c>
      <c r="E139" s="12" t="s">
        <v>32</v>
      </c>
      <c r="F139" s="7">
        <v>60</v>
      </c>
      <c r="G139" s="7">
        <f t="shared" si="303"/>
        <v>1.6666666666666666E-2</v>
      </c>
      <c r="H139" s="7">
        <v>1400</v>
      </c>
      <c r="I139" s="7">
        <v>1050</v>
      </c>
      <c r="J139" s="7">
        <v>0</v>
      </c>
      <c r="K139" s="7">
        <f t="shared" si="132"/>
        <v>2100</v>
      </c>
      <c r="L139" s="7">
        <f t="shared" si="306"/>
        <v>2940000</v>
      </c>
      <c r="M139" s="16">
        <f t="shared" si="307"/>
        <v>480</v>
      </c>
      <c r="N139" s="16">
        <v>1880</v>
      </c>
      <c r="O139" s="2">
        <v>32</v>
      </c>
      <c r="P139" s="16">
        <f t="shared" si="585"/>
        <v>2164</v>
      </c>
      <c r="Q139" s="16">
        <f t="shared" si="308"/>
        <v>4068320</v>
      </c>
      <c r="R139" s="13">
        <f t="shared" si="309"/>
        <v>0.74468085106382975</v>
      </c>
      <c r="S139" s="13">
        <f t="shared" si="310"/>
        <v>0.97042513863216262</v>
      </c>
      <c r="T139" s="15">
        <f t="shared" si="311"/>
        <v>4.0966951141175393E-9</v>
      </c>
      <c r="U139" s="15">
        <f t="shared" si="312"/>
        <v>244099200</v>
      </c>
      <c r="V139" s="15">
        <f t="shared" si="313"/>
        <v>5.7353731597645547E-6</v>
      </c>
      <c r="W139" s="15">
        <f t="shared" si="314"/>
        <v>1.9664136547764189E-6</v>
      </c>
      <c r="X139" s="15">
        <f t="shared" si="315"/>
        <v>7.7017868145409732E-6</v>
      </c>
      <c r="Y139" s="15">
        <f t="shared" si="593"/>
        <v>1.6420209488601355E-2</v>
      </c>
      <c r="Z139" s="15">
        <f t="shared" si="316"/>
        <v>2.4645717806531114E-4</v>
      </c>
      <c r="AA139" s="15">
        <f t="shared" si="317"/>
        <v>133.33333333333334</v>
      </c>
      <c r="AB139" s="15">
        <f t="shared" si="575"/>
        <v>132</v>
      </c>
      <c r="AC139" s="16">
        <f t="shared" si="576"/>
        <v>22273</v>
      </c>
      <c r="AD139" s="13">
        <f t="shared" si="577"/>
        <v>66819</v>
      </c>
      <c r="AE139" s="14">
        <v>32</v>
      </c>
      <c r="AF139" s="13">
        <f t="shared" si="318"/>
        <v>66851</v>
      </c>
      <c r="AG139" s="14">
        <f t="shared" si="578"/>
        <v>66883</v>
      </c>
      <c r="AH139" s="15">
        <f t="shared" si="319"/>
        <v>15.749999999999998</v>
      </c>
      <c r="AI139" s="14">
        <f t="shared" si="320"/>
        <v>16</v>
      </c>
      <c r="AJ139" s="14">
        <f t="shared" si="321"/>
        <v>16</v>
      </c>
      <c r="AK139" s="14">
        <f t="shared" si="322"/>
        <v>67200</v>
      </c>
      <c r="AL139" s="14">
        <f t="shared" si="579"/>
        <v>67232</v>
      </c>
      <c r="AM139" s="14">
        <f t="shared" si="323"/>
        <v>66883</v>
      </c>
      <c r="AN139" s="14">
        <f t="shared" si="580"/>
        <v>66883</v>
      </c>
      <c r="AO139" s="15">
        <f t="shared" si="324"/>
        <v>0.33301436837462434</v>
      </c>
      <c r="AP139" s="14">
        <f t="shared" si="325"/>
        <v>0</v>
      </c>
      <c r="AQ139" s="14">
        <f t="shared" si="326"/>
        <v>22305</v>
      </c>
      <c r="AR139" s="14">
        <f t="shared" si="581"/>
        <v>66</v>
      </c>
      <c r="AS139" s="16">
        <f t="shared" si="327"/>
        <v>5</v>
      </c>
      <c r="AT139" s="16">
        <f t="shared" si="328"/>
        <v>14</v>
      </c>
      <c r="AU139" s="15">
        <f t="shared" si="329"/>
        <v>1.6418243074946579E-2</v>
      </c>
      <c r="AV139" s="14">
        <f t="shared" si="330"/>
        <v>131</v>
      </c>
      <c r="AW139" s="14">
        <f t="shared" si="331"/>
        <v>8761673</v>
      </c>
      <c r="AX139" s="14">
        <f t="shared" si="332"/>
        <v>0</v>
      </c>
      <c r="AY139" s="16">
        <f t="shared" si="333"/>
        <v>133638</v>
      </c>
      <c r="AZ139" s="14">
        <f t="shared" si="334"/>
        <v>133638</v>
      </c>
    </row>
    <row r="140" spans="1:52">
      <c r="A140" s="2">
        <v>80</v>
      </c>
      <c r="B140" s="16" t="s">
        <v>93</v>
      </c>
      <c r="C140" s="16"/>
      <c r="D140" s="18" t="s">
        <v>136</v>
      </c>
      <c r="E140" s="12" t="s">
        <v>32</v>
      </c>
      <c r="F140" s="7">
        <v>60</v>
      </c>
      <c r="G140" s="7">
        <f t="shared" si="303"/>
        <v>1.6666666666666666E-2</v>
      </c>
      <c r="H140" s="7">
        <v>1400</v>
      </c>
      <c r="I140" s="7">
        <v>1050</v>
      </c>
      <c r="J140" s="7">
        <f>O140</f>
        <v>32</v>
      </c>
      <c r="K140" s="7">
        <f t="shared" ref="K140" si="752">I140*2+J140</f>
        <v>2132</v>
      </c>
      <c r="L140" s="7">
        <f t="shared" ref="L140" si="753">H140*K140</f>
        <v>2984800</v>
      </c>
      <c r="M140" s="16">
        <f t="shared" ref="M140" si="754">N140-H140</f>
        <v>480</v>
      </c>
      <c r="N140" s="16">
        <v>1880</v>
      </c>
      <c r="O140" s="2">
        <v>32</v>
      </c>
      <c r="P140" s="16">
        <f t="shared" si="585"/>
        <v>2164</v>
      </c>
      <c r="Q140" s="16">
        <f t="shared" ref="Q140" si="755">N140*P140</f>
        <v>4068320</v>
      </c>
      <c r="R140" s="13">
        <f t="shared" ref="R140" si="756">H140/N140</f>
        <v>0.74468085106382975</v>
      </c>
      <c r="S140" s="13">
        <f t="shared" ref="S140" si="757">K140/P140</f>
        <v>0.98521256931608137</v>
      </c>
      <c r="T140" s="15">
        <f t="shared" ref="T140" si="758">G140/Q140</f>
        <v>4.0966951141175393E-9</v>
      </c>
      <c r="U140" s="15">
        <f t="shared" si="312"/>
        <v>244099200</v>
      </c>
      <c r="V140" s="15">
        <f t="shared" ref="V140" si="759">H140*T140</f>
        <v>5.7353731597645547E-6</v>
      </c>
      <c r="W140" s="15">
        <f t="shared" ref="W140" si="760">M140*T140</f>
        <v>1.9664136547764189E-6</v>
      </c>
      <c r="X140" s="15">
        <f t="shared" ref="X140" si="761">N140*T140</f>
        <v>7.7017868145409732E-6</v>
      </c>
      <c r="Y140" s="15">
        <f t="shared" si="593"/>
        <v>1.6420209488601355E-2</v>
      </c>
      <c r="Z140" s="15">
        <f t="shared" ref="Z140" si="762">O140*X140</f>
        <v>2.4645717806531114E-4</v>
      </c>
      <c r="AA140" s="15">
        <f t="shared" ref="AA140" si="763">G140/$L$3</f>
        <v>133.33333333333334</v>
      </c>
      <c r="AB140" s="15">
        <f t="shared" si="575"/>
        <v>132</v>
      </c>
      <c r="AC140" s="16">
        <f t="shared" si="576"/>
        <v>22613</v>
      </c>
      <c r="AD140" s="13">
        <f t="shared" si="577"/>
        <v>67839</v>
      </c>
      <c r="AE140" s="14">
        <v>32</v>
      </c>
      <c r="AF140" s="13">
        <f t="shared" ref="AF140" si="764">AE140+AD140</f>
        <v>67871</v>
      </c>
      <c r="AG140" s="14">
        <f t="shared" si="578"/>
        <v>67903</v>
      </c>
      <c r="AH140" s="15">
        <f t="shared" ref="AH140" si="765">K140/AA140</f>
        <v>15.989999999999998</v>
      </c>
      <c r="AI140" s="14">
        <f t="shared" si="320"/>
        <v>16</v>
      </c>
      <c r="AJ140" s="14">
        <f t="shared" si="321"/>
        <v>16</v>
      </c>
      <c r="AK140" s="14">
        <f t="shared" ref="AK140" si="766">AJ140*H140*$N$3</f>
        <v>67200</v>
      </c>
      <c r="AL140" s="14">
        <f t="shared" si="579"/>
        <v>67232</v>
      </c>
      <c r="AM140" s="14">
        <f t="shared" ref="AM140" si="767">IF($AM$3,AK140,AG140)</f>
        <v>67903</v>
      </c>
      <c r="AN140" s="14">
        <f t="shared" si="580"/>
        <v>67903</v>
      </c>
      <c r="AO140" s="15">
        <f t="shared" ref="AO140" si="768">AC140/AM140</f>
        <v>0.33301915968366641</v>
      </c>
      <c r="AP140" s="14">
        <f t="shared" si="325"/>
        <v>0</v>
      </c>
      <c r="AQ140" s="14">
        <f t="shared" ref="AQ140" si="769">AC140-(AP140*AM140)+AE140</f>
        <v>22645</v>
      </c>
      <c r="AR140" s="14">
        <f t="shared" si="581"/>
        <v>67</v>
      </c>
      <c r="AS140" s="16">
        <f t="shared" si="327"/>
        <v>5</v>
      </c>
      <c r="AT140" s="16">
        <f t="shared" ref="AT140" si="770">CEILING(AR140/AS140, 1)</f>
        <v>14</v>
      </c>
      <c r="AU140" s="15">
        <f t="shared" ref="AU140" si="771">Y140-W140</f>
        <v>1.6418243074946579E-2</v>
      </c>
      <c r="AV140" s="14">
        <f t="shared" si="330"/>
        <v>131</v>
      </c>
      <c r="AW140" s="14">
        <f t="shared" ref="AW140" si="772">AM140*AV140</f>
        <v>8895293</v>
      </c>
      <c r="AX140" s="14">
        <f t="shared" ref="AX140" si="773">IF(AC140-AW140&gt;=0,AC140-AW140,0)</f>
        <v>0</v>
      </c>
      <c r="AY140" s="16">
        <f t="shared" ref="AY140" si="774">CEILING(2*AD140/$N$3,1)*$N$3</f>
        <v>135678</v>
      </c>
      <c r="AZ140" s="14">
        <f t="shared" ref="AZ140" si="775">AX140+AY140</f>
        <v>135678</v>
      </c>
    </row>
    <row r="141" spans="1:52">
      <c r="A141" s="2">
        <v>81</v>
      </c>
      <c r="B141" s="16" t="s">
        <v>93</v>
      </c>
      <c r="C141" s="16"/>
      <c r="D141" s="18" t="s">
        <v>81</v>
      </c>
      <c r="E141" s="12" t="s">
        <v>32</v>
      </c>
      <c r="F141" s="7">
        <v>60</v>
      </c>
      <c r="G141" s="7">
        <f t="shared" si="303"/>
        <v>1.6666666666666666E-2</v>
      </c>
      <c r="H141" s="7">
        <v>1400</v>
      </c>
      <c r="I141" s="7">
        <v>1050</v>
      </c>
      <c r="J141" s="7">
        <v>0</v>
      </c>
      <c r="K141" s="7">
        <f t="shared" si="132"/>
        <v>2100</v>
      </c>
      <c r="L141" s="7">
        <f t="shared" si="306"/>
        <v>2940000</v>
      </c>
      <c r="M141" s="16">
        <f t="shared" si="307"/>
        <v>480</v>
      </c>
      <c r="N141" s="16">
        <v>1880</v>
      </c>
      <c r="O141" s="2">
        <v>37</v>
      </c>
      <c r="P141" s="16">
        <f t="shared" si="585"/>
        <v>2174</v>
      </c>
      <c r="Q141" s="16">
        <f t="shared" si="308"/>
        <v>4087120</v>
      </c>
      <c r="R141" s="13">
        <f t="shared" si="309"/>
        <v>0.74468085106382975</v>
      </c>
      <c r="S141" s="13">
        <f t="shared" si="310"/>
        <v>0.96596136154553813</v>
      </c>
      <c r="T141" s="15">
        <f t="shared" si="311"/>
        <v>4.0778510703543488E-9</v>
      </c>
      <c r="U141" s="15">
        <f t="shared" si="312"/>
        <v>245227200</v>
      </c>
      <c r="V141" s="15">
        <f t="shared" si="313"/>
        <v>5.7089914984960887E-6</v>
      </c>
      <c r="W141" s="15">
        <f t="shared" si="314"/>
        <v>1.9573685137700873E-6</v>
      </c>
      <c r="X141" s="15">
        <f t="shared" si="315"/>
        <v>7.6663600122661761E-6</v>
      </c>
      <c r="Y141" s="15">
        <f t="shared" si="593"/>
        <v>1.6383011346212818E-2</v>
      </c>
      <c r="Z141" s="15">
        <f t="shared" si="316"/>
        <v>2.8365532045384852E-4</v>
      </c>
      <c r="AA141" s="15">
        <f t="shared" si="317"/>
        <v>133.33333333333334</v>
      </c>
      <c r="AB141" s="15">
        <f t="shared" si="575"/>
        <v>132</v>
      </c>
      <c r="AC141" s="16">
        <f t="shared" si="576"/>
        <v>22273</v>
      </c>
      <c r="AD141" s="13">
        <f t="shared" si="577"/>
        <v>66819</v>
      </c>
      <c r="AE141" s="14">
        <v>32</v>
      </c>
      <c r="AF141" s="13">
        <f t="shared" si="318"/>
        <v>66851</v>
      </c>
      <c r="AG141" s="14">
        <f t="shared" si="578"/>
        <v>66883</v>
      </c>
      <c r="AH141" s="15">
        <f t="shared" si="319"/>
        <v>15.749999999999998</v>
      </c>
      <c r="AI141" s="14">
        <f t="shared" si="320"/>
        <v>16</v>
      </c>
      <c r="AJ141" s="14">
        <f t="shared" si="321"/>
        <v>16</v>
      </c>
      <c r="AK141" s="14">
        <f t="shared" si="322"/>
        <v>67200</v>
      </c>
      <c r="AL141" s="14">
        <f t="shared" si="579"/>
        <v>67232</v>
      </c>
      <c r="AM141" s="14">
        <f t="shared" si="323"/>
        <v>66883</v>
      </c>
      <c r="AN141" s="14">
        <f t="shared" si="580"/>
        <v>66883</v>
      </c>
      <c r="AO141" s="15">
        <f t="shared" si="324"/>
        <v>0.33301436837462434</v>
      </c>
      <c r="AP141" s="14">
        <f t="shared" si="325"/>
        <v>0</v>
      </c>
      <c r="AQ141" s="14">
        <f t="shared" si="326"/>
        <v>22305</v>
      </c>
      <c r="AR141" s="14">
        <f t="shared" si="581"/>
        <v>66</v>
      </c>
      <c r="AS141" s="16">
        <f t="shared" si="327"/>
        <v>5</v>
      </c>
      <c r="AT141" s="16">
        <f t="shared" si="328"/>
        <v>14</v>
      </c>
      <c r="AU141" s="15">
        <f t="shared" si="329"/>
        <v>1.638105397769905E-2</v>
      </c>
      <c r="AV141" s="14">
        <f t="shared" si="330"/>
        <v>131</v>
      </c>
      <c r="AW141" s="14">
        <f t="shared" si="331"/>
        <v>8761673</v>
      </c>
      <c r="AX141" s="14">
        <f t="shared" si="332"/>
        <v>0</v>
      </c>
      <c r="AY141" s="16">
        <f t="shared" si="333"/>
        <v>133638</v>
      </c>
      <c r="AZ141" s="14">
        <f t="shared" si="334"/>
        <v>133638</v>
      </c>
    </row>
    <row r="142" spans="1:52">
      <c r="A142" s="2">
        <v>82</v>
      </c>
      <c r="B142" s="16" t="s">
        <v>93</v>
      </c>
      <c r="C142" s="16"/>
      <c r="D142" s="18" t="s">
        <v>137</v>
      </c>
      <c r="E142" s="12" t="s">
        <v>32</v>
      </c>
      <c r="F142" s="7">
        <v>60</v>
      </c>
      <c r="G142" s="7">
        <f t="shared" si="303"/>
        <v>1.6666666666666666E-2</v>
      </c>
      <c r="H142" s="7">
        <v>1400</v>
      </c>
      <c r="I142" s="7">
        <v>1050</v>
      </c>
      <c r="J142" s="7">
        <f>O142</f>
        <v>37</v>
      </c>
      <c r="K142" s="7">
        <f t="shared" ref="K142" si="776">I142*2+J142</f>
        <v>2137</v>
      </c>
      <c r="L142" s="7">
        <f t="shared" ref="L142" si="777">H142*K142</f>
        <v>2991800</v>
      </c>
      <c r="M142" s="16">
        <f t="shared" ref="M142" si="778">N142-H142</f>
        <v>480</v>
      </c>
      <c r="N142" s="16">
        <v>1880</v>
      </c>
      <c r="O142" s="2">
        <v>37</v>
      </c>
      <c r="P142" s="16">
        <f t="shared" si="585"/>
        <v>2174</v>
      </c>
      <c r="Q142" s="16">
        <f t="shared" ref="Q142" si="779">N142*P142</f>
        <v>4087120</v>
      </c>
      <c r="R142" s="13">
        <f t="shared" ref="R142" si="780">H142/N142</f>
        <v>0.74468085106382975</v>
      </c>
      <c r="S142" s="13">
        <f t="shared" ref="S142" si="781">K142/P142</f>
        <v>0.98298068077276912</v>
      </c>
      <c r="T142" s="15">
        <f t="shared" ref="T142" si="782">G142/Q142</f>
        <v>4.0778510703543488E-9</v>
      </c>
      <c r="U142" s="15">
        <f t="shared" si="312"/>
        <v>245227200</v>
      </c>
      <c r="V142" s="15">
        <f t="shared" ref="V142" si="783">H142*T142</f>
        <v>5.7089914984960887E-6</v>
      </c>
      <c r="W142" s="15">
        <f t="shared" ref="W142" si="784">M142*T142</f>
        <v>1.9573685137700873E-6</v>
      </c>
      <c r="X142" s="15">
        <f t="shared" ref="X142" si="785">N142*T142</f>
        <v>7.6663600122661761E-6</v>
      </c>
      <c r="Y142" s="15">
        <f t="shared" si="593"/>
        <v>1.6383011346212818E-2</v>
      </c>
      <c r="Z142" s="15">
        <f t="shared" ref="Z142" si="786">O142*X142</f>
        <v>2.8365532045384852E-4</v>
      </c>
      <c r="AA142" s="15">
        <f t="shared" ref="AA142" si="787">G142/$L$3</f>
        <v>133.33333333333334</v>
      </c>
      <c r="AB142" s="15">
        <f t="shared" si="575"/>
        <v>132</v>
      </c>
      <c r="AC142" s="16">
        <f t="shared" si="576"/>
        <v>22666</v>
      </c>
      <c r="AD142" s="13">
        <f t="shared" si="577"/>
        <v>67998</v>
      </c>
      <c r="AE142" s="14">
        <v>32</v>
      </c>
      <c r="AF142" s="13">
        <f t="shared" ref="AF142" si="788">AE142+AD142</f>
        <v>68030</v>
      </c>
      <c r="AG142" s="14">
        <f t="shared" si="578"/>
        <v>68062</v>
      </c>
      <c r="AH142" s="15">
        <f t="shared" ref="AH142" si="789">K142/AA142</f>
        <v>16.0275</v>
      </c>
      <c r="AI142" s="14">
        <f t="shared" si="320"/>
        <v>17</v>
      </c>
      <c r="AJ142" s="14">
        <f t="shared" si="321"/>
        <v>17</v>
      </c>
      <c r="AK142" s="14">
        <f t="shared" ref="AK142" si="790">AJ142*H142*$N$3</f>
        <v>71400</v>
      </c>
      <c r="AL142" s="14">
        <f t="shared" si="579"/>
        <v>71432</v>
      </c>
      <c r="AM142" s="14">
        <f t="shared" ref="AM142" si="791">IF($AM$3,AK142,AG142)</f>
        <v>68062</v>
      </c>
      <c r="AN142" s="14">
        <f t="shared" si="580"/>
        <v>68062</v>
      </c>
      <c r="AO142" s="15">
        <f t="shared" ref="AO142" si="792">AC142/AM142</f>
        <v>0.33301989362639944</v>
      </c>
      <c r="AP142" s="14">
        <f t="shared" si="325"/>
        <v>0</v>
      </c>
      <c r="AQ142" s="14">
        <f t="shared" ref="AQ142" si="793">AC142-(AP142*AM142)+AE142</f>
        <v>22698</v>
      </c>
      <c r="AR142" s="14">
        <f t="shared" si="581"/>
        <v>67</v>
      </c>
      <c r="AS142" s="16">
        <f t="shared" si="327"/>
        <v>5</v>
      </c>
      <c r="AT142" s="16">
        <f t="shared" ref="AT142" si="794">CEILING(AR142/AS142, 1)</f>
        <v>14</v>
      </c>
      <c r="AU142" s="15">
        <f t="shared" ref="AU142" si="795">Y142-W142</f>
        <v>1.638105397769905E-2</v>
      </c>
      <c r="AV142" s="14">
        <f t="shared" si="330"/>
        <v>131</v>
      </c>
      <c r="AW142" s="14">
        <f t="shared" ref="AW142" si="796">AM142*AV142</f>
        <v>8916122</v>
      </c>
      <c r="AX142" s="14">
        <f t="shared" ref="AX142" si="797">IF(AC142-AW142&gt;=0,AC142-AW142,0)</f>
        <v>0</v>
      </c>
      <c r="AY142" s="16">
        <f t="shared" ref="AY142" si="798">CEILING(2*AD142/$N$3,1)*$N$3</f>
        <v>135996</v>
      </c>
      <c r="AZ142" s="14">
        <f t="shared" ref="AZ142" si="799">AX142+AY142</f>
        <v>135996</v>
      </c>
    </row>
    <row r="143" spans="1:52">
      <c r="A143" s="2">
        <v>83</v>
      </c>
      <c r="B143" s="16" t="s">
        <v>93</v>
      </c>
      <c r="C143" s="16"/>
      <c r="D143" s="18" t="s">
        <v>82</v>
      </c>
      <c r="E143" s="12" t="s">
        <v>32</v>
      </c>
      <c r="F143" s="7">
        <v>100</v>
      </c>
      <c r="G143" s="7">
        <f t="shared" si="303"/>
        <v>0.01</v>
      </c>
      <c r="H143" s="7">
        <v>1400</v>
      </c>
      <c r="I143" s="7">
        <v>1050</v>
      </c>
      <c r="J143" s="7">
        <v>0</v>
      </c>
      <c r="K143" s="7">
        <f t="shared" si="132"/>
        <v>2100</v>
      </c>
      <c r="L143" s="7">
        <f t="shared" si="306"/>
        <v>2940000</v>
      </c>
      <c r="M143" s="16">
        <f t="shared" si="307"/>
        <v>528</v>
      </c>
      <c r="N143" s="16">
        <v>1928</v>
      </c>
      <c r="O143" s="2">
        <v>62</v>
      </c>
      <c r="P143" s="16">
        <f t="shared" si="585"/>
        <v>2224</v>
      </c>
      <c r="Q143" s="16">
        <f t="shared" si="308"/>
        <v>4287872</v>
      </c>
      <c r="R143" s="13">
        <f t="shared" si="309"/>
        <v>0.72614107883817425</v>
      </c>
      <c r="S143" s="13">
        <f t="shared" si="310"/>
        <v>0.94424460431654678</v>
      </c>
      <c r="T143" s="15">
        <f t="shared" si="311"/>
        <v>2.3321591689304159E-9</v>
      </c>
      <c r="U143" s="15">
        <f t="shared" si="312"/>
        <v>428787200</v>
      </c>
      <c r="V143" s="15">
        <f t="shared" si="313"/>
        <v>3.2650228365025822E-6</v>
      </c>
      <c r="W143" s="15">
        <f t="shared" si="314"/>
        <v>1.2313800411952596E-6</v>
      </c>
      <c r="X143" s="15">
        <f t="shared" si="315"/>
        <v>4.4964028776978417E-6</v>
      </c>
      <c r="Y143" s="15">
        <f t="shared" si="593"/>
        <v>9.7212230215827332E-3</v>
      </c>
      <c r="Z143" s="15">
        <f t="shared" si="316"/>
        <v>2.7877697841726621E-4</v>
      </c>
      <c r="AA143" s="15">
        <f t="shared" si="317"/>
        <v>80</v>
      </c>
      <c r="AB143" s="15">
        <f t="shared" si="575"/>
        <v>79</v>
      </c>
      <c r="AC143" s="16">
        <f t="shared" si="576"/>
        <v>37216</v>
      </c>
      <c r="AD143" s="13">
        <f t="shared" si="577"/>
        <v>111648</v>
      </c>
      <c r="AE143" s="14">
        <v>32</v>
      </c>
      <c r="AF143" s="13">
        <f t="shared" si="318"/>
        <v>111680</v>
      </c>
      <c r="AG143" s="14">
        <f t="shared" si="578"/>
        <v>111712</v>
      </c>
      <c r="AH143" s="15">
        <f t="shared" si="319"/>
        <v>26.25</v>
      </c>
      <c r="AI143" s="14">
        <f t="shared" si="320"/>
        <v>27</v>
      </c>
      <c r="AJ143" s="14">
        <f t="shared" si="321"/>
        <v>27</v>
      </c>
      <c r="AK143" s="14">
        <f t="shared" si="322"/>
        <v>113400</v>
      </c>
      <c r="AL143" s="14">
        <f t="shared" si="579"/>
        <v>113432</v>
      </c>
      <c r="AM143" s="14">
        <f t="shared" si="323"/>
        <v>111712</v>
      </c>
      <c r="AN143" s="14">
        <f t="shared" si="580"/>
        <v>111712</v>
      </c>
      <c r="AO143" s="15">
        <f t="shared" si="324"/>
        <v>0.33314236608421655</v>
      </c>
      <c r="AP143" s="14">
        <f t="shared" si="325"/>
        <v>0</v>
      </c>
      <c r="AQ143" s="14">
        <f t="shared" si="326"/>
        <v>37248</v>
      </c>
      <c r="AR143" s="14">
        <f t="shared" si="581"/>
        <v>110</v>
      </c>
      <c r="AS143" s="16">
        <f t="shared" si="327"/>
        <v>7</v>
      </c>
      <c r="AT143" s="16">
        <f t="shared" si="328"/>
        <v>16</v>
      </c>
      <c r="AU143" s="15">
        <f t="shared" si="329"/>
        <v>9.7199916415415376E-3</v>
      </c>
      <c r="AV143" s="14">
        <f t="shared" si="330"/>
        <v>77</v>
      </c>
      <c r="AW143" s="14">
        <f t="shared" si="331"/>
        <v>8601824</v>
      </c>
      <c r="AX143" s="14">
        <f t="shared" si="332"/>
        <v>0</v>
      </c>
      <c r="AY143" s="16">
        <f t="shared" si="333"/>
        <v>223296</v>
      </c>
      <c r="AZ143" s="14">
        <f t="shared" si="334"/>
        <v>223296</v>
      </c>
    </row>
    <row r="144" spans="1:52">
      <c r="A144" s="2">
        <v>84</v>
      </c>
      <c r="B144" s="16" t="s">
        <v>93</v>
      </c>
      <c r="C144" s="16"/>
      <c r="D144" s="18" t="s">
        <v>138</v>
      </c>
      <c r="E144" s="12" t="s">
        <v>32</v>
      </c>
      <c r="F144" s="7">
        <v>100</v>
      </c>
      <c r="G144" s="7">
        <f t="shared" si="303"/>
        <v>0.01</v>
      </c>
      <c r="H144" s="7">
        <v>1400</v>
      </c>
      <c r="I144" s="7">
        <v>1050</v>
      </c>
      <c r="J144" s="7">
        <f>O144</f>
        <v>62</v>
      </c>
      <c r="K144" s="7">
        <f t="shared" ref="K144" si="800">I144*2+J144</f>
        <v>2162</v>
      </c>
      <c r="L144" s="7">
        <f t="shared" ref="L144" si="801">H144*K144</f>
        <v>3026800</v>
      </c>
      <c r="M144" s="16">
        <f t="shared" ref="M144" si="802">N144-H144</f>
        <v>528</v>
      </c>
      <c r="N144" s="16">
        <v>1928</v>
      </c>
      <c r="O144" s="2">
        <v>62</v>
      </c>
      <c r="P144" s="16">
        <f t="shared" si="585"/>
        <v>2224</v>
      </c>
      <c r="Q144" s="16">
        <f t="shared" ref="Q144" si="803">N144*P144</f>
        <v>4287872</v>
      </c>
      <c r="R144" s="13">
        <f t="shared" ref="R144" si="804">H144/N144</f>
        <v>0.72614107883817425</v>
      </c>
      <c r="S144" s="13">
        <f t="shared" ref="S144" si="805">K144/P144</f>
        <v>0.97212230215827333</v>
      </c>
      <c r="T144" s="15">
        <f t="shared" ref="T144" si="806">G144/Q144</f>
        <v>2.3321591689304159E-9</v>
      </c>
      <c r="U144" s="15">
        <f t="shared" si="312"/>
        <v>428787200</v>
      </c>
      <c r="V144" s="15">
        <f t="shared" ref="V144" si="807">H144*T144</f>
        <v>3.2650228365025822E-6</v>
      </c>
      <c r="W144" s="15">
        <f t="shared" ref="W144" si="808">M144*T144</f>
        <v>1.2313800411952596E-6</v>
      </c>
      <c r="X144" s="15">
        <f t="shared" ref="X144" si="809">N144*T144</f>
        <v>4.4964028776978417E-6</v>
      </c>
      <c r="Y144" s="15">
        <f t="shared" si="593"/>
        <v>9.7212230215827332E-3</v>
      </c>
      <c r="Z144" s="15">
        <f t="shared" ref="Z144" si="810">O144*X144</f>
        <v>2.7877697841726621E-4</v>
      </c>
      <c r="AA144" s="15">
        <f t="shared" ref="AA144" si="811">G144/$L$3</f>
        <v>80</v>
      </c>
      <c r="AB144" s="15">
        <f t="shared" si="575"/>
        <v>79</v>
      </c>
      <c r="AC144" s="16">
        <f t="shared" si="576"/>
        <v>38314</v>
      </c>
      <c r="AD144" s="13">
        <f t="shared" si="577"/>
        <v>114942</v>
      </c>
      <c r="AE144" s="14">
        <v>32</v>
      </c>
      <c r="AF144" s="13">
        <f t="shared" ref="AF144" si="812">AE144+AD144</f>
        <v>114974</v>
      </c>
      <c r="AG144" s="14">
        <f t="shared" si="578"/>
        <v>115006</v>
      </c>
      <c r="AH144" s="15">
        <f t="shared" ref="AH144" si="813">K144/AA144</f>
        <v>27.024999999999999</v>
      </c>
      <c r="AI144" s="14">
        <f t="shared" si="320"/>
        <v>28</v>
      </c>
      <c r="AJ144" s="14">
        <f t="shared" si="321"/>
        <v>28</v>
      </c>
      <c r="AK144" s="14">
        <f t="shared" ref="AK144" si="814">AJ144*H144*$N$3</f>
        <v>117600</v>
      </c>
      <c r="AL144" s="14">
        <f t="shared" si="579"/>
        <v>117632</v>
      </c>
      <c r="AM144" s="14">
        <f t="shared" ref="AM144" si="815">IF($AM$3,AK144,AG144)</f>
        <v>115006</v>
      </c>
      <c r="AN144" s="14">
        <f t="shared" si="580"/>
        <v>115006</v>
      </c>
      <c r="AO144" s="15">
        <f t="shared" ref="AO144" si="816">AC144/AM144</f>
        <v>0.33314783576509049</v>
      </c>
      <c r="AP144" s="14">
        <f t="shared" si="325"/>
        <v>0</v>
      </c>
      <c r="AQ144" s="14">
        <f t="shared" ref="AQ144" si="817">AC144-(AP144*AM144)+AE144</f>
        <v>38346</v>
      </c>
      <c r="AR144" s="14">
        <f t="shared" si="581"/>
        <v>113</v>
      </c>
      <c r="AS144" s="16">
        <f t="shared" si="327"/>
        <v>8</v>
      </c>
      <c r="AT144" s="16">
        <f t="shared" ref="AT144" si="818">CEILING(AR144/AS144, 1)</f>
        <v>15</v>
      </c>
      <c r="AU144" s="15">
        <f t="shared" ref="AU144" si="819">Y144-W144</f>
        <v>9.7199916415415376E-3</v>
      </c>
      <c r="AV144" s="14">
        <f t="shared" si="330"/>
        <v>77</v>
      </c>
      <c r="AW144" s="14">
        <f t="shared" ref="AW144" si="820">AM144*AV144</f>
        <v>8855462</v>
      </c>
      <c r="AX144" s="14">
        <f t="shared" ref="AX144" si="821">IF(AC144-AW144&gt;=0,AC144-AW144,0)</f>
        <v>0</v>
      </c>
      <c r="AY144" s="16">
        <f t="shared" ref="AY144" si="822">CEILING(2*AD144/$N$3,1)*$N$3</f>
        <v>229884</v>
      </c>
      <c r="AZ144" s="14">
        <f t="shared" ref="AZ144" si="823">AX144+AY144</f>
        <v>229884</v>
      </c>
    </row>
    <row r="145" spans="1:52">
      <c r="A145" s="2">
        <v>85</v>
      </c>
      <c r="B145" s="16" t="s">
        <v>93</v>
      </c>
      <c r="C145" s="16"/>
      <c r="D145" s="18" t="s">
        <v>83</v>
      </c>
      <c r="E145" s="12" t="s">
        <v>36</v>
      </c>
      <c r="F145" s="7">
        <v>60</v>
      </c>
      <c r="G145" s="7">
        <f t="shared" si="303"/>
        <v>1.6666666666666666E-2</v>
      </c>
      <c r="H145" s="7">
        <v>1440</v>
      </c>
      <c r="I145" s="7">
        <v>900</v>
      </c>
      <c r="J145" s="7">
        <v>0</v>
      </c>
      <c r="K145" s="7">
        <f t="shared" si="132"/>
        <v>1800</v>
      </c>
      <c r="L145" s="7">
        <f t="shared" si="306"/>
        <v>2592000</v>
      </c>
      <c r="M145" s="16">
        <f t="shared" si="307"/>
        <v>464</v>
      </c>
      <c r="N145" s="16">
        <v>1904</v>
      </c>
      <c r="O145" s="2">
        <v>32</v>
      </c>
      <c r="P145" s="16">
        <f t="shared" si="585"/>
        <v>1864</v>
      </c>
      <c r="Q145" s="16">
        <f t="shared" si="308"/>
        <v>3549056</v>
      </c>
      <c r="R145" s="13">
        <f t="shared" si="309"/>
        <v>0.75630252100840334</v>
      </c>
      <c r="S145" s="13">
        <f t="shared" si="310"/>
        <v>0.96566523605150212</v>
      </c>
      <c r="T145" s="15">
        <f t="shared" si="311"/>
        <v>4.6960844423606354E-9</v>
      </c>
      <c r="U145" s="15">
        <f t="shared" si="312"/>
        <v>212943360</v>
      </c>
      <c r="V145" s="15">
        <f t="shared" si="313"/>
        <v>6.7623615969993149E-6</v>
      </c>
      <c r="W145" s="15">
        <f t="shared" si="314"/>
        <v>2.1789831812553348E-6</v>
      </c>
      <c r="X145" s="15">
        <f t="shared" si="315"/>
        <v>8.9413447782546501E-6</v>
      </c>
      <c r="Y145" s="15">
        <f t="shared" si="593"/>
        <v>1.6380543633762519E-2</v>
      </c>
      <c r="Z145" s="15">
        <f t="shared" si="316"/>
        <v>2.861230329041488E-4</v>
      </c>
      <c r="AA145" s="15">
        <f t="shared" si="317"/>
        <v>133.33333333333334</v>
      </c>
      <c r="AB145" s="15">
        <f t="shared" si="575"/>
        <v>132</v>
      </c>
      <c r="AC145" s="16">
        <f t="shared" si="576"/>
        <v>19637</v>
      </c>
      <c r="AD145" s="13">
        <f t="shared" si="577"/>
        <v>58911</v>
      </c>
      <c r="AE145" s="14">
        <v>32</v>
      </c>
      <c r="AF145" s="13">
        <f t="shared" si="318"/>
        <v>58943</v>
      </c>
      <c r="AG145" s="14">
        <f t="shared" si="578"/>
        <v>58975</v>
      </c>
      <c r="AH145" s="15">
        <f t="shared" si="319"/>
        <v>13.499999999999998</v>
      </c>
      <c r="AI145" s="14">
        <f t="shared" si="320"/>
        <v>14</v>
      </c>
      <c r="AJ145" s="14">
        <f t="shared" si="321"/>
        <v>14</v>
      </c>
      <c r="AK145" s="14">
        <f t="shared" si="322"/>
        <v>60480</v>
      </c>
      <c r="AL145" s="14">
        <f t="shared" si="579"/>
        <v>60512</v>
      </c>
      <c r="AM145" s="14">
        <f t="shared" si="323"/>
        <v>58975</v>
      </c>
      <c r="AN145" s="14">
        <f t="shared" si="580"/>
        <v>58975</v>
      </c>
      <c r="AO145" s="15">
        <f t="shared" si="324"/>
        <v>0.33297159813480287</v>
      </c>
      <c r="AP145" s="14">
        <f t="shared" si="325"/>
        <v>0</v>
      </c>
      <c r="AQ145" s="14">
        <f t="shared" si="326"/>
        <v>19669</v>
      </c>
      <c r="AR145" s="14">
        <f t="shared" si="581"/>
        <v>58</v>
      </c>
      <c r="AS145" s="16">
        <f t="shared" si="327"/>
        <v>4</v>
      </c>
      <c r="AT145" s="16">
        <f t="shared" si="328"/>
        <v>15</v>
      </c>
      <c r="AU145" s="15">
        <f t="shared" si="329"/>
        <v>1.6378364650581265E-2</v>
      </c>
      <c r="AV145" s="14">
        <f t="shared" si="330"/>
        <v>131</v>
      </c>
      <c r="AW145" s="14">
        <f t="shared" si="331"/>
        <v>7725725</v>
      </c>
      <c r="AX145" s="14">
        <f t="shared" si="332"/>
        <v>0</v>
      </c>
      <c r="AY145" s="16">
        <f t="shared" si="333"/>
        <v>117822</v>
      </c>
      <c r="AZ145" s="14">
        <f t="shared" si="334"/>
        <v>117822</v>
      </c>
    </row>
    <row r="146" spans="1:52">
      <c r="A146" s="2">
        <v>86</v>
      </c>
      <c r="B146" s="16" t="s">
        <v>93</v>
      </c>
      <c r="C146" s="16"/>
      <c r="D146" s="18" t="s">
        <v>139</v>
      </c>
      <c r="E146" s="12" t="s">
        <v>36</v>
      </c>
      <c r="F146" s="7">
        <v>60</v>
      </c>
      <c r="G146" s="7">
        <f t="shared" si="303"/>
        <v>1.6666666666666666E-2</v>
      </c>
      <c r="H146" s="7">
        <v>1440</v>
      </c>
      <c r="I146" s="7">
        <v>900</v>
      </c>
      <c r="J146" s="7">
        <f>O146</f>
        <v>32</v>
      </c>
      <c r="K146" s="7">
        <f t="shared" ref="K146" si="824">I146*2+J146</f>
        <v>1832</v>
      </c>
      <c r="L146" s="7">
        <f t="shared" ref="L146" si="825">H146*K146</f>
        <v>2638080</v>
      </c>
      <c r="M146" s="16">
        <f t="shared" ref="M146" si="826">N146-H146</f>
        <v>464</v>
      </c>
      <c r="N146" s="16">
        <v>1904</v>
      </c>
      <c r="O146" s="2">
        <v>32</v>
      </c>
      <c r="P146" s="16">
        <f t="shared" si="585"/>
        <v>1864</v>
      </c>
      <c r="Q146" s="16">
        <f t="shared" ref="Q146" si="827">N146*P146</f>
        <v>3549056</v>
      </c>
      <c r="R146" s="13">
        <f t="shared" ref="R146" si="828">H146/N146</f>
        <v>0.75630252100840334</v>
      </c>
      <c r="S146" s="13">
        <f t="shared" ref="S146" si="829">K146/P146</f>
        <v>0.98283261802575106</v>
      </c>
      <c r="T146" s="15">
        <f t="shared" ref="T146" si="830">G146/Q146</f>
        <v>4.6960844423606354E-9</v>
      </c>
      <c r="U146" s="15">
        <f t="shared" si="312"/>
        <v>212943360</v>
      </c>
      <c r="V146" s="15">
        <f t="shared" ref="V146" si="831">H146*T146</f>
        <v>6.7623615969993149E-6</v>
      </c>
      <c r="W146" s="15">
        <f t="shared" ref="W146" si="832">M146*T146</f>
        <v>2.1789831812553348E-6</v>
      </c>
      <c r="X146" s="15">
        <f t="shared" ref="X146" si="833">N146*T146</f>
        <v>8.9413447782546501E-6</v>
      </c>
      <c r="Y146" s="15">
        <f t="shared" si="593"/>
        <v>1.6380543633762519E-2</v>
      </c>
      <c r="Z146" s="15">
        <f t="shared" ref="Z146" si="834">O146*X146</f>
        <v>2.861230329041488E-4</v>
      </c>
      <c r="AA146" s="15">
        <f t="shared" ref="AA146" si="835">G146/$L$3</f>
        <v>133.33333333333334</v>
      </c>
      <c r="AB146" s="15">
        <f t="shared" si="575"/>
        <v>132</v>
      </c>
      <c r="AC146" s="16">
        <f t="shared" si="576"/>
        <v>19986</v>
      </c>
      <c r="AD146" s="13">
        <f t="shared" si="577"/>
        <v>59958</v>
      </c>
      <c r="AE146" s="14">
        <v>32</v>
      </c>
      <c r="AF146" s="13">
        <f t="shared" ref="AF146" si="836">AE146+AD146</f>
        <v>59990</v>
      </c>
      <c r="AG146" s="14">
        <f t="shared" si="578"/>
        <v>60022</v>
      </c>
      <c r="AH146" s="15">
        <f t="shared" ref="AH146" si="837">K146/AA146</f>
        <v>13.739999999999998</v>
      </c>
      <c r="AI146" s="14">
        <f t="shared" si="320"/>
        <v>14</v>
      </c>
      <c r="AJ146" s="14">
        <f t="shared" si="321"/>
        <v>14</v>
      </c>
      <c r="AK146" s="14">
        <f t="shared" ref="AK146" si="838">AJ146*H146*$N$3</f>
        <v>60480</v>
      </c>
      <c r="AL146" s="14">
        <f t="shared" si="579"/>
        <v>60512</v>
      </c>
      <c r="AM146" s="14">
        <f t="shared" ref="AM146" si="839">IF($AM$3,AK146,AG146)</f>
        <v>60022</v>
      </c>
      <c r="AN146" s="14">
        <f t="shared" si="580"/>
        <v>60022</v>
      </c>
      <c r="AO146" s="15">
        <f t="shared" ref="AO146" si="840">AC146/AM146</f>
        <v>0.33297790810036321</v>
      </c>
      <c r="AP146" s="14">
        <f t="shared" si="325"/>
        <v>0</v>
      </c>
      <c r="AQ146" s="14">
        <f t="shared" ref="AQ146" si="841">AC146-(AP146*AM146)+AE146</f>
        <v>20018</v>
      </c>
      <c r="AR146" s="14">
        <f t="shared" si="581"/>
        <v>59</v>
      </c>
      <c r="AS146" s="16">
        <f t="shared" si="327"/>
        <v>4</v>
      </c>
      <c r="AT146" s="16">
        <f t="shared" ref="AT146" si="842">CEILING(AR146/AS146, 1)</f>
        <v>15</v>
      </c>
      <c r="AU146" s="15">
        <f t="shared" ref="AU146" si="843">Y146-W146</f>
        <v>1.6378364650581265E-2</v>
      </c>
      <c r="AV146" s="14">
        <f t="shared" si="330"/>
        <v>131</v>
      </c>
      <c r="AW146" s="14">
        <f t="shared" ref="AW146" si="844">AM146*AV146</f>
        <v>7862882</v>
      </c>
      <c r="AX146" s="14">
        <f t="shared" ref="AX146" si="845">IF(AC146-AW146&gt;=0,AC146-AW146,0)</f>
        <v>0</v>
      </c>
      <c r="AY146" s="16">
        <f t="shared" ref="AY146" si="846">CEILING(2*AD146/$N$3,1)*$N$3</f>
        <v>119916</v>
      </c>
      <c r="AZ146" s="14">
        <f t="shared" ref="AZ146" si="847">AX146+AY146</f>
        <v>119916</v>
      </c>
    </row>
    <row r="147" spans="1:52">
      <c r="A147" s="2">
        <v>87</v>
      </c>
      <c r="B147" s="16" t="s">
        <v>93</v>
      </c>
      <c r="C147" s="16"/>
      <c r="D147" s="18" t="s">
        <v>84</v>
      </c>
      <c r="E147" s="12" t="s">
        <v>33</v>
      </c>
      <c r="F147" s="7">
        <v>60</v>
      </c>
      <c r="G147" s="7">
        <f t="shared" si="303"/>
        <v>1.6666666666666666E-2</v>
      </c>
      <c r="H147" s="7">
        <v>1600</v>
      </c>
      <c r="I147" s="7">
        <v>900</v>
      </c>
      <c r="J147" s="7">
        <v>0</v>
      </c>
      <c r="K147" s="7">
        <f t="shared" si="132"/>
        <v>1800</v>
      </c>
      <c r="L147" s="7">
        <f t="shared" si="306"/>
        <v>2880000</v>
      </c>
      <c r="M147" s="16">
        <f t="shared" si="307"/>
        <v>528</v>
      </c>
      <c r="N147" s="16">
        <v>2128</v>
      </c>
      <c r="O147" s="2">
        <v>32</v>
      </c>
      <c r="P147" s="16">
        <f t="shared" si="585"/>
        <v>1864</v>
      </c>
      <c r="Q147" s="16">
        <f t="shared" si="308"/>
        <v>3966592</v>
      </c>
      <c r="R147" s="13">
        <f t="shared" si="309"/>
        <v>0.75187969924812026</v>
      </c>
      <c r="S147" s="13">
        <f t="shared" si="310"/>
        <v>0.96566523605150212</v>
      </c>
      <c r="T147" s="15">
        <f t="shared" si="311"/>
        <v>4.2017597642174105E-9</v>
      </c>
      <c r="U147" s="15">
        <f t="shared" si="312"/>
        <v>237995520</v>
      </c>
      <c r="V147" s="15">
        <f t="shared" si="313"/>
        <v>6.7228156227478568E-6</v>
      </c>
      <c r="W147" s="15">
        <f t="shared" si="314"/>
        <v>2.2185291555067925E-6</v>
      </c>
      <c r="X147" s="15">
        <f t="shared" si="315"/>
        <v>8.9413447782546501E-6</v>
      </c>
      <c r="Y147" s="15">
        <f t="shared" si="593"/>
        <v>1.6380543633762519E-2</v>
      </c>
      <c r="Z147" s="15">
        <f t="shared" si="316"/>
        <v>2.861230329041488E-4</v>
      </c>
      <c r="AA147" s="15">
        <f t="shared" si="317"/>
        <v>133.33333333333334</v>
      </c>
      <c r="AB147" s="15">
        <f t="shared" si="575"/>
        <v>132</v>
      </c>
      <c r="AC147" s="16">
        <f t="shared" si="576"/>
        <v>21819</v>
      </c>
      <c r="AD147" s="13">
        <f t="shared" si="577"/>
        <v>65457</v>
      </c>
      <c r="AE147" s="14">
        <v>32</v>
      </c>
      <c r="AF147" s="13">
        <f t="shared" si="318"/>
        <v>65489</v>
      </c>
      <c r="AG147" s="14">
        <f t="shared" si="578"/>
        <v>65521</v>
      </c>
      <c r="AH147" s="15">
        <f t="shared" si="319"/>
        <v>13.499999999999998</v>
      </c>
      <c r="AI147" s="14">
        <f t="shared" si="320"/>
        <v>14</v>
      </c>
      <c r="AJ147" s="14">
        <f t="shared" si="321"/>
        <v>14</v>
      </c>
      <c r="AK147" s="14">
        <f t="shared" si="322"/>
        <v>67200</v>
      </c>
      <c r="AL147" s="14">
        <f t="shared" si="579"/>
        <v>67232</v>
      </c>
      <c r="AM147" s="14">
        <f t="shared" si="323"/>
        <v>65521</v>
      </c>
      <c r="AN147" s="14">
        <f t="shared" si="580"/>
        <v>65521</v>
      </c>
      <c r="AO147" s="15">
        <f t="shared" si="324"/>
        <v>0.33300773797713712</v>
      </c>
      <c r="AP147" s="14">
        <f t="shared" si="325"/>
        <v>0</v>
      </c>
      <c r="AQ147" s="14">
        <f t="shared" si="326"/>
        <v>21851</v>
      </c>
      <c r="AR147" s="14">
        <f t="shared" si="581"/>
        <v>64</v>
      </c>
      <c r="AS147" s="16">
        <f t="shared" si="327"/>
        <v>4</v>
      </c>
      <c r="AT147" s="16">
        <f t="shared" si="328"/>
        <v>16</v>
      </c>
      <c r="AU147" s="15">
        <f t="shared" si="329"/>
        <v>1.6378325104607013E-2</v>
      </c>
      <c r="AV147" s="14">
        <f t="shared" si="330"/>
        <v>131</v>
      </c>
      <c r="AW147" s="14">
        <f t="shared" si="331"/>
        <v>8583251</v>
      </c>
      <c r="AX147" s="14">
        <f t="shared" si="332"/>
        <v>0</v>
      </c>
      <c r="AY147" s="16">
        <f t="shared" si="333"/>
        <v>130914</v>
      </c>
      <c r="AZ147" s="14">
        <f t="shared" si="334"/>
        <v>130914</v>
      </c>
    </row>
    <row r="148" spans="1:52">
      <c r="A148" s="2">
        <v>88</v>
      </c>
      <c r="B148" s="16" t="s">
        <v>93</v>
      </c>
      <c r="C148" s="16"/>
      <c r="D148" s="18" t="s">
        <v>140</v>
      </c>
      <c r="E148" s="12" t="s">
        <v>33</v>
      </c>
      <c r="F148" s="7">
        <v>60</v>
      </c>
      <c r="G148" s="7">
        <f t="shared" si="303"/>
        <v>1.6666666666666666E-2</v>
      </c>
      <c r="H148" s="7">
        <v>1600</v>
      </c>
      <c r="I148" s="7">
        <v>900</v>
      </c>
      <c r="J148" s="7">
        <f>O148</f>
        <v>32</v>
      </c>
      <c r="K148" s="7">
        <f t="shared" ref="K148" si="848">I148*2+J148</f>
        <v>1832</v>
      </c>
      <c r="L148" s="7">
        <f t="shared" ref="L148" si="849">H148*K148</f>
        <v>2931200</v>
      </c>
      <c r="M148" s="16">
        <f t="shared" ref="M148" si="850">N148-H148</f>
        <v>528</v>
      </c>
      <c r="N148" s="16">
        <v>2128</v>
      </c>
      <c r="O148" s="2">
        <v>32</v>
      </c>
      <c r="P148" s="16">
        <f t="shared" si="585"/>
        <v>1864</v>
      </c>
      <c r="Q148" s="16">
        <f t="shared" ref="Q148" si="851">N148*P148</f>
        <v>3966592</v>
      </c>
      <c r="R148" s="13">
        <f t="shared" ref="R148" si="852">H148/N148</f>
        <v>0.75187969924812026</v>
      </c>
      <c r="S148" s="13">
        <f t="shared" ref="S148" si="853">K148/P148</f>
        <v>0.98283261802575106</v>
      </c>
      <c r="T148" s="15">
        <f t="shared" ref="T148" si="854">G148/Q148</f>
        <v>4.2017597642174105E-9</v>
      </c>
      <c r="U148" s="15">
        <f t="shared" si="312"/>
        <v>237995520</v>
      </c>
      <c r="V148" s="15">
        <f t="shared" ref="V148" si="855">H148*T148</f>
        <v>6.7228156227478568E-6</v>
      </c>
      <c r="W148" s="15">
        <f t="shared" ref="W148" si="856">M148*T148</f>
        <v>2.2185291555067925E-6</v>
      </c>
      <c r="X148" s="15">
        <f t="shared" ref="X148" si="857">N148*T148</f>
        <v>8.9413447782546501E-6</v>
      </c>
      <c r="Y148" s="15">
        <f t="shared" si="593"/>
        <v>1.6380543633762519E-2</v>
      </c>
      <c r="Z148" s="15">
        <f t="shared" ref="Z148" si="858">O148*X148</f>
        <v>2.861230329041488E-4</v>
      </c>
      <c r="AA148" s="15">
        <f t="shared" ref="AA148" si="859">G148/$L$3</f>
        <v>133.33333333333334</v>
      </c>
      <c r="AB148" s="15">
        <f t="shared" si="575"/>
        <v>132</v>
      </c>
      <c r="AC148" s="16">
        <f t="shared" si="576"/>
        <v>22207</v>
      </c>
      <c r="AD148" s="13">
        <f t="shared" si="577"/>
        <v>66621</v>
      </c>
      <c r="AE148" s="14">
        <v>32</v>
      </c>
      <c r="AF148" s="13">
        <f t="shared" ref="AF148" si="860">AE148+AD148</f>
        <v>66653</v>
      </c>
      <c r="AG148" s="14">
        <f t="shared" si="578"/>
        <v>66685</v>
      </c>
      <c r="AH148" s="15">
        <f t="shared" ref="AH148" si="861">K148/AA148</f>
        <v>13.739999999999998</v>
      </c>
      <c r="AI148" s="14">
        <f t="shared" si="320"/>
        <v>14</v>
      </c>
      <c r="AJ148" s="14">
        <f t="shared" si="321"/>
        <v>14</v>
      </c>
      <c r="AK148" s="14">
        <f t="shared" ref="AK148" si="862">AJ148*H148*$N$3</f>
        <v>67200</v>
      </c>
      <c r="AL148" s="14">
        <f t="shared" si="579"/>
        <v>67232</v>
      </c>
      <c r="AM148" s="14">
        <f t="shared" ref="AM148" si="863">IF($AM$3,AK148,AG148)</f>
        <v>66685</v>
      </c>
      <c r="AN148" s="14">
        <f t="shared" si="580"/>
        <v>66685</v>
      </c>
      <c r="AO148" s="15">
        <f t="shared" ref="AO148" si="864">AC148/AM148</f>
        <v>0.33301342130913997</v>
      </c>
      <c r="AP148" s="14">
        <f t="shared" si="325"/>
        <v>0</v>
      </c>
      <c r="AQ148" s="14">
        <f t="shared" ref="AQ148" si="865">AC148-(AP148*AM148)+AE148</f>
        <v>22239</v>
      </c>
      <c r="AR148" s="14">
        <f t="shared" si="581"/>
        <v>66</v>
      </c>
      <c r="AS148" s="16">
        <f t="shared" si="327"/>
        <v>5</v>
      </c>
      <c r="AT148" s="16">
        <f t="shared" ref="AT148" si="866">CEILING(AR148/AS148, 1)</f>
        <v>14</v>
      </c>
      <c r="AU148" s="15">
        <f t="shared" ref="AU148" si="867">Y148-W148</f>
        <v>1.6378325104607013E-2</v>
      </c>
      <c r="AV148" s="14">
        <f t="shared" si="330"/>
        <v>131</v>
      </c>
      <c r="AW148" s="14">
        <f t="shared" ref="AW148" si="868">AM148*AV148</f>
        <v>8735735</v>
      </c>
      <c r="AX148" s="14">
        <f t="shared" ref="AX148" si="869">IF(AC148-AW148&gt;=0,AC148-AW148,0)</f>
        <v>0</v>
      </c>
      <c r="AY148" s="16">
        <f t="shared" ref="AY148" si="870">CEILING(2*AD148/$N$3,1)*$N$3</f>
        <v>133242</v>
      </c>
      <c r="AZ148" s="14">
        <f t="shared" ref="AZ148" si="871">AX148+AY148</f>
        <v>133242</v>
      </c>
    </row>
    <row r="149" spans="1:52">
      <c r="A149" s="2">
        <v>89</v>
      </c>
      <c r="B149" s="16" t="s">
        <v>93</v>
      </c>
      <c r="C149" s="16"/>
      <c r="D149" s="18" t="s">
        <v>85</v>
      </c>
      <c r="E149" s="12" t="s">
        <v>32</v>
      </c>
      <c r="F149" s="7">
        <v>60</v>
      </c>
      <c r="G149" s="7">
        <f t="shared" si="303"/>
        <v>1.6666666666666666E-2</v>
      </c>
      <c r="H149" s="7">
        <v>1600</v>
      </c>
      <c r="I149" s="7">
        <v>1200</v>
      </c>
      <c r="J149" s="7">
        <v>0</v>
      </c>
      <c r="K149" s="7">
        <f t="shared" si="132"/>
        <v>2400</v>
      </c>
      <c r="L149" s="7">
        <f t="shared" si="306"/>
        <v>3840000</v>
      </c>
      <c r="M149" s="16">
        <f t="shared" si="307"/>
        <v>320</v>
      </c>
      <c r="N149" s="16">
        <v>1920</v>
      </c>
      <c r="O149" s="2">
        <v>50</v>
      </c>
      <c r="P149" s="16">
        <f t="shared" si="585"/>
        <v>2500</v>
      </c>
      <c r="Q149" s="16">
        <f t="shared" si="308"/>
        <v>4800000</v>
      </c>
      <c r="R149" s="13">
        <f t="shared" si="309"/>
        <v>0.83333333333333337</v>
      </c>
      <c r="S149" s="13">
        <f t="shared" si="310"/>
        <v>0.96</v>
      </c>
      <c r="T149" s="15">
        <f t="shared" si="311"/>
        <v>3.4722222222222222E-9</v>
      </c>
      <c r="U149" s="15">
        <f t="shared" si="312"/>
        <v>288000000</v>
      </c>
      <c r="V149" s="15">
        <f t="shared" si="313"/>
        <v>5.5555555555555558E-6</v>
      </c>
      <c r="W149" s="15">
        <f t="shared" si="314"/>
        <v>1.111111111111111E-6</v>
      </c>
      <c r="X149" s="15">
        <f t="shared" si="315"/>
        <v>6.6666666666666666E-6</v>
      </c>
      <c r="Y149" s="15">
        <f t="shared" si="593"/>
        <v>1.6333333333333332E-2</v>
      </c>
      <c r="Z149" s="15">
        <f t="shared" si="316"/>
        <v>3.3333333333333332E-4</v>
      </c>
      <c r="AA149" s="15">
        <f t="shared" si="317"/>
        <v>133.33333333333334</v>
      </c>
      <c r="AB149" s="15">
        <f t="shared" si="575"/>
        <v>132</v>
      </c>
      <c r="AC149" s="16">
        <f t="shared" si="576"/>
        <v>29091</v>
      </c>
      <c r="AD149" s="13">
        <f t="shared" si="577"/>
        <v>87273</v>
      </c>
      <c r="AE149" s="14">
        <v>32</v>
      </c>
      <c r="AF149" s="13">
        <f t="shared" si="318"/>
        <v>87305</v>
      </c>
      <c r="AG149" s="14">
        <f t="shared" si="578"/>
        <v>87337</v>
      </c>
      <c r="AH149" s="15">
        <f t="shared" si="319"/>
        <v>18</v>
      </c>
      <c r="AI149" s="14">
        <f t="shared" si="320"/>
        <v>18</v>
      </c>
      <c r="AJ149" s="14">
        <f t="shared" si="321"/>
        <v>18</v>
      </c>
      <c r="AK149" s="14">
        <f t="shared" si="322"/>
        <v>86400</v>
      </c>
      <c r="AL149" s="14">
        <f t="shared" si="579"/>
        <v>86432</v>
      </c>
      <c r="AM149" s="14">
        <f t="shared" si="323"/>
        <v>87337</v>
      </c>
      <c r="AN149" s="14">
        <f t="shared" si="580"/>
        <v>87337</v>
      </c>
      <c r="AO149" s="15">
        <f t="shared" si="324"/>
        <v>0.33308906877955508</v>
      </c>
      <c r="AP149" s="14">
        <f t="shared" si="325"/>
        <v>0</v>
      </c>
      <c r="AQ149" s="14">
        <f t="shared" si="326"/>
        <v>29123</v>
      </c>
      <c r="AR149" s="14">
        <f t="shared" si="581"/>
        <v>86</v>
      </c>
      <c r="AS149" s="16">
        <f t="shared" si="327"/>
        <v>6</v>
      </c>
      <c r="AT149" s="16">
        <f t="shared" si="328"/>
        <v>15</v>
      </c>
      <c r="AU149" s="15">
        <f t="shared" si="329"/>
        <v>1.633222222222222E-2</v>
      </c>
      <c r="AV149" s="14">
        <f t="shared" si="330"/>
        <v>130</v>
      </c>
      <c r="AW149" s="14">
        <f t="shared" si="331"/>
        <v>11353810</v>
      </c>
      <c r="AX149" s="14">
        <f t="shared" si="332"/>
        <v>0</v>
      </c>
      <c r="AY149" s="16">
        <f t="shared" si="333"/>
        <v>174546</v>
      </c>
      <c r="AZ149" s="14">
        <f t="shared" si="334"/>
        <v>174546</v>
      </c>
    </row>
    <row r="150" spans="1:52">
      <c r="A150" s="2">
        <v>90</v>
      </c>
      <c r="B150" s="16" t="s">
        <v>93</v>
      </c>
      <c r="C150" s="16"/>
      <c r="D150" s="18" t="s">
        <v>141</v>
      </c>
      <c r="E150" s="12" t="s">
        <v>32</v>
      </c>
      <c r="F150" s="7">
        <v>60</v>
      </c>
      <c r="G150" s="7">
        <f t="shared" si="303"/>
        <v>1.6666666666666666E-2</v>
      </c>
      <c r="H150" s="7">
        <v>1600</v>
      </c>
      <c r="I150" s="7">
        <v>1200</v>
      </c>
      <c r="J150" s="7">
        <f>O150</f>
        <v>50</v>
      </c>
      <c r="K150" s="7">
        <f t="shared" ref="K150" si="872">I150*2+J150</f>
        <v>2450</v>
      </c>
      <c r="L150" s="7">
        <f t="shared" ref="L150" si="873">H150*K150</f>
        <v>3920000</v>
      </c>
      <c r="M150" s="16">
        <f t="shared" ref="M150" si="874">N150-H150</f>
        <v>320</v>
      </c>
      <c r="N150" s="16">
        <v>1920</v>
      </c>
      <c r="O150" s="2">
        <v>50</v>
      </c>
      <c r="P150" s="16">
        <f t="shared" si="585"/>
        <v>2500</v>
      </c>
      <c r="Q150" s="16">
        <f t="shared" ref="Q150" si="875">N150*P150</f>
        <v>4800000</v>
      </c>
      <c r="R150" s="13">
        <f t="shared" ref="R150" si="876">H150/N150</f>
        <v>0.83333333333333337</v>
      </c>
      <c r="S150" s="13">
        <f t="shared" ref="S150" si="877">K150/P150</f>
        <v>0.98</v>
      </c>
      <c r="T150" s="15">
        <f t="shared" ref="T150" si="878">G150/Q150</f>
        <v>3.4722222222222222E-9</v>
      </c>
      <c r="U150" s="15">
        <f t="shared" si="312"/>
        <v>288000000</v>
      </c>
      <c r="V150" s="15">
        <f t="shared" ref="V150" si="879">H150*T150</f>
        <v>5.5555555555555558E-6</v>
      </c>
      <c r="W150" s="15">
        <f t="shared" ref="W150" si="880">M150*T150</f>
        <v>1.111111111111111E-6</v>
      </c>
      <c r="X150" s="15">
        <f t="shared" ref="X150" si="881">N150*T150</f>
        <v>6.6666666666666666E-6</v>
      </c>
      <c r="Y150" s="15">
        <f t="shared" si="593"/>
        <v>1.6333333333333332E-2</v>
      </c>
      <c r="Z150" s="15">
        <f t="shared" ref="Z150" si="882">O150*X150</f>
        <v>3.3333333333333332E-4</v>
      </c>
      <c r="AA150" s="15">
        <f t="shared" ref="AA150" si="883">G150/$L$3</f>
        <v>133.33333333333334</v>
      </c>
      <c r="AB150" s="15">
        <f t="shared" si="575"/>
        <v>132</v>
      </c>
      <c r="AC150" s="16">
        <f t="shared" si="576"/>
        <v>29697</v>
      </c>
      <c r="AD150" s="13">
        <f t="shared" si="577"/>
        <v>89091</v>
      </c>
      <c r="AE150" s="14">
        <v>32</v>
      </c>
      <c r="AF150" s="13">
        <f t="shared" ref="AF150" si="884">AE150+AD150</f>
        <v>89123</v>
      </c>
      <c r="AG150" s="14">
        <f t="shared" si="578"/>
        <v>89155</v>
      </c>
      <c r="AH150" s="15">
        <f t="shared" ref="AH150" si="885">K150/AA150</f>
        <v>18.375</v>
      </c>
      <c r="AI150" s="14">
        <f t="shared" si="320"/>
        <v>19</v>
      </c>
      <c r="AJ150" s="14">
        <f t="shared" si="321"/>
        <v>19</v>
      </c>
      <c r="AK150" s="14">
        <f t="shared" ref="AK150" si="886">AJ150*H150*$N$3</f>
        <v>91200</v>
      </c>
      <c r="AL150" s="14">
        <f t="shared" si="579"/>
        <v>91232</v>
      </c>
      <c r="AM150" s="14">
        <f t="shared" ref="AM150" si="887">IF($AM$3,AK150,AG150)</f>
        <v>89155</v>
      </c>
      <c r="AN150" s="14">
        <f t="shared" si="580"/>
        <v>89155</v>
      </c>
      <c r="AO150" s="15">
        <f t="shared" ref="AO150" si="888">AC150/AM150</f>
        <v>0.33309404968874434</v>
      </c>
      <c r="AP150" s="14">
        <f t="shared" si="325"/>
        <v>0</v>
      </c>
      <c r="AQ150" s="14">
        <f t="shared" ref="AQ150" si="889">AC150-(AP150*AM150)+AE150</f>
        <v>29729</v>
      </c>
      <c r="AR150" s="14">
        <f t="shared" si="581"/>
        <v>88</v>
      </c>
      <c r="AS150" s="16">
        <f t="shared" si="327"/>
        <v>6</v>
      </c>
      <c r="AT150" s="16">
        <f t="shared" ref="AT150" si="890">CEILING(AR150/AS150, 1)</f>
        <v>15</v>
      </c>
      <c r="AU150" s="15">
        <f t="shared" ref="AU150" si="891">Y150-W150</f>
        <v>1.633222222222222E-2</v>
      </c>
      <c r="AV150" s="14">
        <f t="shared" si="330"/>
        <v>130</v>
      </c>
      <c r="AW150" s="14">
        <f t="shared" ref="AW150" si="892">AM150*AV150</f>
        <v>11590150</v>
      </c>
      <c r="AX150" s="14">
        <f t="shared" ref="AX150" si="893">IF(AC150-AW150&gt;=0,AC150-AW150,0)</f>
        <v>0</v>
      </c>
      <c r="AY150" s="16">
        <f t="shared" ref="AY150" si="894">CEILING(2*AD150/$N$3,1)*$N$3</f>
        <v>178182</v>
      </c>
      <c r="AZ150" s="14">
        <f t="shared" ref="AZ150" si="895">AX150+AY150</f>
        <v>178182</v>
      </c>
    </row>
    <row r="151" spans="1:52">
      <c r="A151" s="2">
        <v>91</v>
      </c>
      <c r="B151" s="16" t="s">
        <v>93</v>
      </c>
      <c r="C151" s="16"/>
      <c r="D151" s="18" t="s">
        <v>86</v>
      </c>
      <c r="E151" s="12" t="s">
        <v>32</v>
      </c>
      <c r="F151" s="7">
        <v>60</v>
      </c>
      <c r="G151" s="7">
        <f t="shared" si="303"/>
        <v>1.6666666666666666E-2</v>
      </c>
      <c r="H151" s="7">
        <v>1600</v>
      </c>
      <c r="I151" s="7">
        <v>1200</v>
      </c>
      <c r="J151" s="7">
        <v>0</v>
      </c>
      <c r="K151" s="7">
        <f t="shared" si="132"/>
        <v>2400</v>
      </c>
      <c r="L151" s="7">
        <f t="shared" si="306"/>
        <v>3840000</v>
      </c>
      <c r="M151" s="16">
        <f t="shared" si="307"/>
        <v>560</v>
      </c>
      <c r="N151" s="16">
        <v>2160</v>
      </c>
      <c r="O151" s="2">
        <v>50</v>
      </c>
      <c r="P151" s="16">
        <f t="shared" si="585"/>
        <v>2500</v>
      </c>
      <c r="Q151" s="16">
        <f t="shared" si="308"/>
        <v>5400000</v>
      </c>
      <c r="R151" s="13">
        <f t="shared" si="309"/>
        <v>0.7407407407407407</v>
      </c>
      <c r="S151" s="13">
        <f t="shared" si="310"/>
        <v>0.96</v>
      </c>
      <c r="T151" s="15">
        <f t="shared" si="311"/>
        <v>3.0864197530864198E-9</v>
      </c>
      <c r="U151" s="15">
        <f t="shared" si="312"/>
        <v>324000000</v>
      </c>
      <c r="V151" s="15">
        <f t="shared" si="313"/>
        <v>4.9382716049382717E-6</v>
      </c>
      <c r="W151" s="15">
        <f t="shared" si="314"/>
        <v>1.7283950617283952E-6</v>
      </c>
      <c r="X151" s="15">
        <f t="shared" si="315"/>
        <v>6.6666666666666666E-6</v>
      </c>
      <c r="Y151" s="15">
        <f t="shared" si="593"/>
        <v>1.6333333333333332E-2</v>
      </c>
      <c r="Z151" s="15">
        <f t="shared" si="316"/>
        <v>3.3333333333333332E-4</v>
      </c>
      <c r="AA151" s="15">
        <f t="shared" si="317"/>
        <v>133.33333333333334</v>
      </c>
      <c r="AB151" s="15">
        <f t="shared" si="575"/>
        <v>132</v>
      </c>
      <c r="AC151" s="16">
        <f t="shared" si="576"/>
        <v>29091</v>
      </c>
      <c r="AD151" s="13">
        <f t="shared" si="577"/>
        <v>87273</v>
      </c>
      <c r="AE151" s="14">
        <v>32</v>
      </c>
      <c r="AF151" s="13">
        <f t="shared" si="318"/>
        <v>87305</v>
      </c>
      <c r="AG151" s="14">
        <f t="shared" si="578"/>
        <v>87337</v>
      </c>
      <c r="AH151" s="15">
        <f t="shared" si="319"/>
        <v>18</v>
      </c>
      <c r="AI151" s="14">
        <f t="shared" si="320"/>
        <v>18</v>
      </c>
      <c r="AJ151" s="14">
        <f t="shared" si="321"/>
        <v>18</v>
      </c>
      <c r="AK151" s="14">
        <f t="shared" si="322"/>
        <v>86400</v>
      </c>
      <c r="AL151" s="14">
        <f t="shared" si="579"/>
        <v>86432</v>
      </c>
      <c r="AM151" s="14">
        <f t="shared" si="323"/>
        <v>87337</v>
      </c>
      <c r="AN151" s="14">
        <f t="shared" si="580"/>
        <v>87337</v>
      </c>
      <c r="AO151" s="15">
        <f t="shared" si="324"/>
        <v>0.33308906877955508</v>
      </c>
      <c r="AP151" s="14">
        <f t="shared" si="325"/>
        <v>0</v>
      </c>
      <c r="AQ151" s="14">
        <f t="shared" si="326"/>
        <v>29123</v>
      </c>
      <c r="AR151" s="14">
        <f t="shared" si="581"/>
        <v>86</v>
      </c>
      <c r="AS151" s="16">
        <f t="shared" si="327"/>
        <v>6</v>
      </c>
      <c r="AT151" s="16">
        <f t="shared" si="328"/>
        <v>15</v>
      </c>
      <c r="AU151" s="15">
        <f t="shared" si="329"/>
        <v>1.6331604938271602E-2</v>
      </c>
      <c r="AV151" s="14">
        <f t="shared" si="330"/>
        <v>130</v>
      </c>
      <c r="AW151" s="14">
        <f t="shared" si="331"/>
        <v>11353810</v>
      </c>
      <c r="AX151" s="14">
        <f t="shared" si="332"/>
        <v>0</v>
      </c>
      <c r="AY151" s="16">
        <f t="shared" si="333"/>
        <v>174546</v>
      </c>
      <c r="AZ151" s="14">
        <f t="shared" si="334"/>
        <v>174546</v>
      </c>
    </row>
    <row r="152" spans="1:52">
      <c r="A152" s="2">
        <v>92</v>
      </c>
      <c r="B152" s="16" t="s">
        <v>93</v>
      </c>
      <c r="C152" s="16"/>
      <c r="D152" s="18" t="s">
        <v>142</v>
      </c>
      <c r="E152" s="12" t="s">
        <v>32</v>
      </c>
      <c r="F152" s="7">
        <v>60</v>
      </c>
      <c r="G152" s="7">
        <f t="shared" si="303"/>
        <v>1.6666666666666666E-2</v>
      </c>
      <c r="H152" s="7">
        <v>1600</v>
      </c>
      <c r="I152" s="7">
        <v>1200</v>
      </c>
      <c r="J152" s="7">
        <f>O152</f>
        <v>50</v>
      </c>
      <c r="K152" s="7">
        <f t="shared" ref="K152" si="896">I152*2+J152</f>
        <v>2450</v>
      </c>
      <c r="L152" s="7">
        <f t="shared" ref="L152" si="897">H152*K152</f>
        <v>3920000</v>
      </c>
      <c r="M152" s="16">
        <f t="shared" ref="M152" si="898">N152-H152</f>
        <v>560</v>
      </c>
      <c r="N152" s="16">
        <v>2160</v>
      </c>
      <c r="O152" s="2">
        <v>50</v>
      </c>
      <c r="P152" s="16">
        <f t="shared" si="585"/>
        <v>2500</v>
      </c>
      <c r="Q152" s="16">
        <f t="shared" ref="Q152" si="899">N152*P152</f>
        <v>5400000</v>
      </c>
      <c r="R152" s="13">
        <f t="shared" ref="R152" si="900">H152/N152</f>
        <v>0.7407407407407407</v>
      </c>
      <c r="S152" s="13">
        <f t="shared" ref="S152" si="901">K152/P152</f>
        <v>0.98</v>
      </c>
      <c r="T152" s="15">
        <f t="shared" ref="T152" si="902">G152/Q152</f>
        <v>3.0864197530864198E-9</v>
      </c>
      <c r="U152" s="15">
        <f t="shared" si="312"/>
        <v>324000000</v>
      </c>
      <c r="V152" s="15">
        <f t="shared" ref="V152" si="903">H152*T152</f>
        <v>4.9382716049382717E-6</v>
      </c>
      <c r="W152" s="15">
        <f t="shared" ref="W152" si="904">M152*T152</f>
        <v>1.7283950617283952E-6</v>
      </c>
      <c r="X152" s="15">
        <f t="shared" ref="X152" si="905">N152*T152</f>
        <v>6.6666666666666666E-6</v>
      </c>
      <c r="Y152" s="15">
        <f t="shared" si="593"/>
        <v>1.6333333333333332E-2</v>
      </c>
      <c r="Z152" s="15">
        <f t="shared" ref="Z152" si="906">O152*X152</f>
        <v>3.3333333333333332E-4</v>
      </c>
      <c r="AA152" s="15">
        <f t="shared" ref="AA152" si="907">G152/$L$3</f>
        <v>133.33333333333334</v>
      </c>
      <c r="AB152" s="15">
        <f t="shared" si="575"/>
        <v>132</v>
      </c>
      <c r="AC152" s="16">
        <f t="shared" si="576"/>
        <v>29697</v>
      </c>
      <c r="AD152" s="13">
        <f t="shared" si="577"/>
        <v>89091</v>
      </c>
      <c r="AE152" s="14">
        <v>32</v>
      </c>
      <c r="AF152" s="13">
        <f t="shared" ref="AF152" si="908">AE152+AD152</f>
        <v>89123</v>
      </c>
      <c r="AG152" s="14">
        <f t="shared" si="578"/>
        <v>89155</v>
      </c>
      <c r="AH152" s="15">
        <f t="shared" ref="AH152" si="909">K152/AA152</f>
        <v>18.375</v>
      </c>
      <c r="AI152" s="14">
        <f t="shared" si="320"/>
        <v>19</v>
      </c>
      <c r="AJ152" s="14">
        <f t="shared" si="321"/>
        <v>19</v>
      </c>
      <c r="AK152" s="14">
        <f t="shared" ref="AK152" si="910">AJ152*H152*$N$3</f>
        <v>91200</v>
      </c>
      <c r="AL152" s="14">
        <f t="shared" si="579"/>
        <v>91232</v>
      </c>
      <c r="AM152" s="14">
        <f t="shared" ref="AM152" si="911">IF($AM$3,AK152,AG152)</f>
        <v>89155</v>
      </c>
      <c r="AN152" s="14">
        <f t="shared" si="580"/>
        <v>89155</v>
      </c>
      <c r="AO152" s="15">
        <f t="shared" ref="AO152" si="912">AC152/AM152</f>
        <v>0.33309404968874434</v>
      </c>
      <c r="AP152" s="14">
        <f t="shared" si="325"/>
        <v>0</v>
      </c>
      <c r="AQ152" s="14">
        <f t="shared" ref="AQ152" si="913">AC152-(AP152*AM152)+AE152</f>
        <v>29729</v>
      </c>
      <c r="AR152" s="14">
        <f t="shared" si="581"/>
        <v>88</v>
      </c>
      <c r="AS152" s="16">
        <f t="shared" si="327"/>
        <v>6</v>
      </c>
      <c r="AT152" s="16">
        <f t="shared" ref="AT152" si="914">CEILING(AR152/AS152, 1)</f>
        <v>15</v>
      </c>
      <c r="AU152" s="15">
        <f t="shared" ref="AU152" si="915">Y152-W152</f>
        <v>1.6331604938271602E-2</v>
      </c>
      <c r="AV152" s="14">
        <f t="shared" si="330"/>
        <v>130</v>
      </c>
      <c r="AW152" s="14">
        <f t="shared" ref="AW152" si="916">AM152*AV152</f>
        <v>11590150</v>
      </c>
      <c r="AX152" s="14">
        <f t="shared" ref="AX152" si="917">IF(AC152-AW152&gt;=0,AC152-AW152,0)</f>
        <v>0</v>
      </c>
      <c r="AY152" s="16">
        <f t="shared" ref="AY152" si="918">CEILING(2*AD152/$N$3,1)*$N$3</f>
        <v>178182</v>
      </c>
      <c r="AZ152" s="14">
        <f t="shared" ref="AZ152" si="919">AX152+AY152</f>
        <v>178182</v>
      </c>
    </row>
    <row r="153" spans="1:52">
      <c r="A153" s="2">
        <v>93</v>
      </c>
      <c r="B153" s="16" t="s">
        <v>93</v>
      </c>
      <c r="C153" s="16"/>
      <c r="D153" s="18" t="s">
        <v>87</v>
      </c>
      <c r="E153" s="12" t="s">
        <v>32</v>
      </c>
      <c r="F153" s="7">
        <v>100</v>
      </c>
      <c r="G153" s="7">
        <f t="shared" si="303"/>
        <v>0.01</v>
      </c>
      <c r="H153" s="7">
        <v>1600</v>
      </c>
      <c r="I153" s="7">
        <v>1200</v>
      </c>
      <c r="J153" s="7">
        <v>0</v>
      </c>
      <c r="K153" s="7">
        <f t="shared" si="132"/>
        <v>2400</v>
      </c>
      <c r="L153" s="7">
        <f t="shared" si="306"/>
        <v>3840000</v>
      </c>
      <c r="M153" s="16">
        <f t="shared" si="307"/>
        <v>608</v>
      </c>
      <c r="N153" s="16">
        <v>2208</v>
      </c>
      <c r="O153" s="2">
        <v>71</v>
      </c>
      <c r="P153" s="16">
        <f t="shared" si="585"/>
        <v>2542</v>
      </c>
      <c r="Q153" s="16">
        <f t="shared" si="308"/>
        <v>5612736</v>
      </c>
      <c r="R153" s="13">
        <f t="shared" si="309"/>
        <v>0.72463768115942029</v>
      </c>
      <c r="S153" s="13">
        <f t="shared" si="310"/>
        <v>0.9441384736428009</v>
      </c>
      <c r="T153" s="15">
        <f t="shared" si="311"/>
        <v>1.7816622766508171E-9</v>
      </c>
      <c r="U153" s="15">
        <f t="shared" si="312"/>
        <v>561273600</v>
      </c>
      <c r="V153" s="15">
        <f t="shared" si="313"/>
        <v>2.8506596426413073E-6</v>
      </c>
      <c r="W153" s="15">
        <f t="shared" si="314"/>
        <v>1.0832506642036969E-6</v>
      </c>
      <c r="X153" s="15">
        <f t="shared" si="315"/>
        <v>3.9339103068450039E-6</v>
      </c>
      <c r="Y153" s="15">
        <f t="shared" si="593"/>
        <v>9.7206923682140057E-3</v>
      </c>
      <c r="Z153" s="15">
        <f t="shared" si="316"/>
        <v>2.7930763178599528E-4</v>
      </c>
      <c r="AA153" s="15">
        <f t="shared" si="317"/>
        <v>80</v>
      </c>
      <c r="AB153" s="15">
        <f t="shared" si="575"/>
        <v>79</v>
      </c>
      <c r="AC153" s="16">
        <f t="shared" si="576"/>
        <v>48608</v>
      </c>
      <c r="AD153" s="13">
        <f t="shared" si="577"/>
        <v>145824</v>
      </c>
      <c r="AE153" s="14">
        <v>32</v>
      </c>
      <c r="AF153" s="13">
        <f t="shared" si="318"/>
        <v>145856</v>
      </c>
      <c r="AG153" s="14">
        <f t="shared" si="578"/>
        <v>145888</v>
      </c>
      <c r="AH153" s="15">
        <f t="shared" si="319"/>
        <v>30</v>
      </c>
      <c r="AI153" s="14">
        <f t="shared" si="320"/>
        <v>30</v>
      </c>
      <c r="AJ153" s="14">
        <f t="shared" si="321"/>
        <v>30</v>
      </c>
      <c r="AK153" s="14">
        <f t="shared" si="322"/>
        <v>144000</v>
      </c>
      <c r="AL153" s="14">
        <f t="shared" si="579"/>
        <v>144032</v>
      </c>
      <c r="AM153" s="14">
        <f t="shared" si="323"/>
        <v>145888</v>
      </c>
      <c r="AN153" s="14">
        <f t="shared" si="580"/>
        <v>145888</v>
      </c>
      <c r="AO153" s="15">
        <f t="shared" si="324"/>
        <v>0.33318710243474448</v>
      </c>
      <c r="AP153" s="14">
        <f t="shared" si="325"/>
        <v>0</v>
      </c>
      <c r="AQ153" s="14">
        <f t="shared" si="326"/>
        <v>48640</v>
      </c>
      <c r="AR153" s="14">
        <f t="shared" si="581"/>
        <v>143</v>
      </c>
      <c r="AS153" s="16">
        <f t="shared" si="327"/>
        <v>9</v>
      </c>
      <c r="AT153" s="16">
        <f t="shared" si="328"/>
        <v>16</v>
      </c>
      <c r="AU153" s="15">
        <f t="shared" si="329"/>
        <v>9.7196091175498021E-3</v>
      </c>
      <c r="AV153" s="14">
        <f t="shared" si="330"/>
        <v>77</v>
      </c>
      <c r="AW153" s="14">
        <f t="shared" si="331"/>
        <v>11233376</v>
      </c>
      <c r="AX153" s="14">
        <f t="shared" si="332"/>
        <v>0</v>
      </c>
      <c r="AY153" s="16">
        <f t="shared" si="333"/>
        <v>291648</v>
      </c>
      <c r="AZ153" s="14">
        <f t="shared" si="334"/>
        <v>291648</v>
      </c>
    </row>
    <row r="154" spans="1:52">
      <c r="A154" s="2">
        <v>94</v>
      </c>
      <c r="B154" s="16" t="s">
        <v>93</v>
      </c>
      <c r="C154" s="16"/>
      <c r="D154" s="18" t="s">
        <v>143</v>
      </c>
      <c r="E154" s="12" t="s">
        <v>32</v>
      </c>
      <c r="F154" s="7">
        <v>100</v>
      </c>
      <c r="G154" s="7">
        <f t="shared" si="303"/>
        <v>0.01</v>
      </c>
      <c r="H154" s="7">
        <v>1600</v>
      </c>
      <c r="I154" s="7">
        <v>1200</v>
      </c>
      <c r="J154" s="7">
        <f>O154</f>
        <v>71</v>
      </c>
      <c r="K154" s="7">
        <f t="shared" ref="K154" si="920">I154*2+J154</f>
        <v>2471</v>
      </c>
      <c r="L154" s="7">
        <f t="shared" ref="L154" si="921">H154*K154</f>
        <v>3953600</v>
      </c>
      <c r="M154" s="16">
        <f t="shared" ref="M154" si="922">N154-H154</f>
        <v>608</v>
      </c>
      <c r="N154" s="16">
        <v>2208</v>
      </c>
      <c r="O154" s="2">
        <v>71</v>
      </c>
      <c r="P154" s="16">
        <f t="shared" si="585"/>
        <v>2542</v>
      </c>
      <c r="Q154" s="16">
        <f t="shared" ref="Q154" si="923">N154*P154</f>
        <v>5612736</v>
      </c>
      <c r="R154" s="13">
        <f t="shared" ref="R154" si="924">H154/N154</f>
        <v>0.72463768115942029</v>
      </c>
      <c r="S154" s="13">
        <f t="shared" ref="S154" si="925">K154/P154</f>
        <v>0.97206923682140045</v>
      </c>
      <c r="T154" s="15">
        <f t="shared" ref="T154" si="926">G154/Q154</f>
        <v>1.7816622766508171E-9</v>
      </c>
      <c r="U154" s="15">
        <f t="shared" si="312"/>
        <v>561273600</v>
      </c>
      <c r="V154" s="15">
        <f t="shared" ref="V154" si="927">H154*T154</f>
        <v>2.8506596426413073E-6</v>
      </c>
      <c r="W154" s="15">
        <f t="shared" ref="W154" si="928">M154*T154</f>
        <v>1.0832506642036969E-6</v>
      </c>
      <c r="X154" s="15">
        <f t="shared" ref="X154" si="929">N154*T154</f>
        <v>3.9339103068450039E-6</v>
      </c>
      <c r="Y154" s="15">
        <f t="shared" si="593"/>
        <v>9.7206923682140057E-3</v>
      </c>
      <c r="Z154" s="15">
        <f t="shared" ref="Z154" si="930">O154*X154</f>
        <v>2.7930763178599528E-4</v>
      </c>
      <c r="AA154" s="15">
        <f t="shared" ref="AA154" si="931">G154/$L$3</f>
        <v>80</v>
      </c>
      <c r="AB154" s="15">
        <f t="shared" si="575"/>
        <v>79</v>
      </c>
      <c r="AC154" s="16">
        <f t="shared" si="576"/>
        <v>50046</v>
      </c>
      <c r="AD154" s="13">
        <f t="shared" si="577"/>
        <v>150138</v>
      </c>
      <c r="AE154" s="14">
        <v>32</v>
      </c>
      <c r="AF154" s="13">
        <f t="shared" ref="AF154" si="932">AE154+AD154</f>
        <v>150170</v>
      </c>
      <c r="AG154" s="14">
        <f t="shared" si="578"/>
        <v>150202</v>
      </c>
      <c r="AH154" s="15">
        <f t="shared" ref="AH154" si="933">K154/AA154</f>
        <v>30.887499999999999</v>
      </c>
      <c r="AI154" s="14">
        <f t="shared" si="320"/>
        <v>31</v>
      </c>
      <c r="AJ154" s="14">
        <f t="shared" si="321"/>
        <v>31</v>
      </c>
      <c r="AK154" s="14">
        <f t="shared" ref="AK154" si="934">AJ154*H154*$N$3</f>
        <v>148800</v>
      </c>
      <c r="AL154" s="14">
        <f t="shared" si="579"/>
        <v>148832</v>
      </c>
      <c r="AM154" s="14">
        <f t="shared" ref="AM154" si="935">IF($AM$3,AK154,AG154)</f>
        <v>150202</v>
      </c>
      <c r="AN154" s="14">
        <f t="shared" si="580"/>
        <v>150202</v>
      </c>
      <c r="AO154" s="15">
        <f t="shared" ref="AO154" si="936">AC154/AM154</f>
        <v>0.33319130237946232</v>
      </c>
      <c r="AP154" s="14">
        <f t="shared" si="325"/>
        <v>0</v>
      </c>
      <c r="AQ154" s="14">
        <f t="shared" ref="AQ154" si="937">AC154-(AP154*AM154)+AE154</f>
        <v>50078</v>
      </c>
      <c r="AR154" s="14">
        <f t="shared" si="581"/>
        <v>147</v>
      </c>
      <c r="AS154" s="16">
        <f t="shared" si="327"/>
        <v>10</v>
      </c>
      <c r="AT154" s="16">
        <f t="shared" ref="AT154" si="938">CEILING(AR154/AS154, 1)</f>
        <v>15</v>
      </c>
      <c r="AU154" s="15">
        <f t="shared" ref="AU154" si="939">Y154-W154</f>
        <v>9.7196091175498021E-3</v>
      </c>
      <c r="AV154" s="14">
        <f t="shared" si="330"/>
        <v>77</v>
      </c>
      <c r="AW154" s="14">
        <f t="shared" ref="AW154" si="940">AM154*AV154</f>
        <v>11565554</v>
      </c>
      <c r="AX154" s="14">
        <f t="shared" ref="AX154" si="941">IF(AC154-AW154&gt;=0,AC154-AW154,0)</f>
        <v>0</v>
      </c>
      <c r="AY154" s="16">
        <f t="shared" ref="AY154" si="942">CEILING(2*AD154/$N$3,1)*$N$3</f>
        <v>300276</v>
      </c>
      <c r="AZ154" s="14">
        <f t="shared" ref="AZ154" si="943">AX154+AY154</f>
        <v>300276</v>
      </c>
    </row>
    <row r="155" spans="1:52">
      <c r="A155" s="2">
        <v>95</v>
      </c>
      <c r="B155" s="16" t="s">
        <v>93</v>
      </c>
      <c r="C155" s="16"/>
      <c r="D155" s="18" t="s">
        <v>88</v>
      </c>
      <c r="E155" s="12" t="s">
        <v>36</v>
      </c>
      <c r="F155" s="7">
        <v>60</v>
      </c>
      <c r="G155" s="7">
        <f t="shared" si="303"/>
        <v>1.6666666666666666E-2</v>
      </c>
      <c r="H155" s="7">
        <v>1680</v>
      </c>
      <c r="I155" s="7">
        <v>1050</v>
      </c>
      <c r="J155" s="7">
        <v>0</v>
      </c>
      <c r="K155" s="7">
        <f t="shared" si="132"/>
        <v>2100</v>
      </c>
      <c r="L155" s="7">
        <f t="shared" si="306"/>
        <v>3528000</v>
      </c>
      <c r="M155" s="16">
        <f t="shared" si="307"/>
        <v>576</v>
      </c>
      <c r="N155" s="16">
        <v>2256</v>
      </c>
      <c r="O155" s="2">
        <v>37</v>
      </c>
      <c r="P155" s="16">
        <f t="shared" si="585"/>
        <v>2174</v>
      </c>
      <c r="Q155" s="16">
        <f t="shared" si="308"/>
        <v>4904544</v>
      </c>
      <c r="R155" s="13">
        <f t="shared" si="309"/>
        <v>0.74468085106382975</v>
      </c>
      <c r="S155" s="13">
        <f t="shared" si="310"/>
        <v>0.96596136154553813</v>
      </c>
      <c r="T155" s="15">
        <f t="shared" si="311"/>
        <v>3.3982092252952908E-9</v>
      </c>
      <c r="U155" s="15">
        <f t="shared" si="312"/>
        <v>294272640</v>
      </c>
      <c r="V155" s="15">
        <f t="shared" si="313"/>
        <v>5.7089914984960887E-6</v>
      </c>
      <c r="W155" s="15">
        <f t="shared" si="314"/>
        <v>1.9573685137700873E-6</v>
      </c>
      <c r="X155" s="15">
        <f t="shared" si="315"/>
        <v>7.6663600122661761E-6</v>
      </c>
      <c r="Y155" s="15">
        <f t="shared" si="593"/>
        <v>1.6383011346212818E-2</v>
      </c>
      <c r="Z155" s="15">
        <f t="shared" si="316"/>
        <v>2.8365532045384852E-4</v>
      </c>
      <c r="AA155" s="15">
        <f t="shared" si="317"/>
        <v>133.33333333333334</v>
      </c>
      <c r="AB155" s="15">
        <f t="shared" si="575"/>
        <v>132</v>
      </c>
      <c r="AC155" s="16">
        <f t="shared" si="576"/>
        <v>26728</v>
      </c>
      <c r="AD155" s="13">
        <f t="shared" si="577"/>
        <v>80184</v>
      </c>
      <c r="AE155" s="14">
        <v>32</v>
      </c>
      <c r="AF155" s="13">
        <f t="shared" si="318"/>
        <v>80216</v>
      </c>
      <c r="AG155" s="14">
        <f t="shared" si="578"/>
        <v>80248</v>
      </c>
      <c r="AH155" s="15">
        <f t="shared" si="319"/>
        <v>15.749999999999998</v>
      </c>
      <c r="AI155" s="14">
        <f t="shared" si="320"/>
        <v>16</v>
      </c>
      <c r="AJ155" s="14">
        <f t="shared" si="321"/>
        <v>16</v>
      </c>
      <c r="AK155" s="14">
        <f t="shared" si="322"/>
        <v>80640</v>
      </c>
      <c r="AL155" s="14">
        <f t="shared" si="579"/>
        <v>80672</v>
      </c>
      <c r="AM155" s="14">
        <f t="shared" si="323"/>
        <v>80248</v>
      </c>
      <c r="AN155" s="14">
        <f t="shared" si="580"/>
        <v>80248</v>
      </c>
      <c r="AO155" s="15">
        <f t="shared" si="324"/>
        <v>0.33306749077858638</v>
      </c>
      <c r="AP155" s="14">
        <f t="shared" si="325"/>
        <v>0</v>
      </c>
      <c r="AQ155" s="14">
        <f t="shared" si="326"/>
        <v>26760</v>
      </c>
      <c r="AR155" s="14">
        <f t="shared" si="581"/>
        <v>79</v>
      </c>
      <c r="AS155" s="16">
        <f t="shared" si="327"/>
        <v>5</v>
      </c>
      <c r="AT155" s="16">
        <f t="shared" si="328"/>
        <v>16</v>
      </c>
      <c r="AU155" s="15">
        <f t="shared" si="329"/>
        <v>1.638105397769905E-2</v>
      </c>
      <c r="AV155" s="14">
        <f t="shared" si="330"/>
        <v>131</v>
      </c>
      <c r="AW155" s="14">
        <f t="shared" si="331"/>
        <v>10512488</v>
      </c>
      <c r="AX155" s="14">
        <f t="shared" si="332"/>
        <v>0</v>
      </c>
      <c r="AY155" s="16">
        <f t="shared" si="333"/>
        <v>160368</v>
      </c>
      <c r="AZ155" s="14">
        <f t="shared" si="334"/>
        <v>160368</v>
      </c>
    </row>
    <row r="156" spans="1:52">
      <c r="A156" s="2">
        <v>96</v>
      </c>
      <c r="B156" s="16" t="s">
        <v>93</v>
      </c>
      <c r="C156" s="16"/>
      <c r="D156" s="18" t="s">
        <v>144</v>
      </c>
      <c r="E156" s="12" t="s">
        <v>36</v>
      </c>
      <c r="F156" s="7">
        <v>60</v>
      </c>
      <c r="G156" s="7">
        <f t="shared" si="303"/>
        <v>1.6666666666666666E-2</v>
      </c>
      <c r="H156" s="7">
        <v>1680</v>
      </c>
      <c r="I156" s="7">
        <v>1050</v>
      </c>
      <c r="J156" s="7">
        <f>O156</f>
        <v>37</v>
      </c>
      <c r="K156" s="7">
        <f t="shared" ref="K156" si="944">I156*2+J156</f>
        <v>2137</v>
      </c>
      <c r="L156" s="7">
        <f t="shared" ref="L156" si="945">H156*K156</f>
        <v>3590160</v>
      </c>
      <c r="M156" s="16">
        <f t="shared" ref="M156" si="946">N156-H156</f>
        <v>576</v>
      </c>
      <c r="N156" s="16">
        <v>2256</v>
      </c>
      <c r="O156" s="2">
        <v>37</v>
      </c>
      <c r="P156" s="16">
        <f t="shared" si="585"/>
        <v>2174</v>
      </c>
      <c r="Q156" s="16">
        <f t="shared" ref="Q156" si="947">N156*P156</f>
        <v>4904544</v>
      </c>
      <c r="R156" s="13">
        <f t="shared" ref="R156" si="948">H156/N156</f>
        <v>0.74468085106382975</v>
      </c>
      <c r="S156" s="13">
        <f t="shared" ref="S156" si="949">K156/P156</f>
        <v>0.98298068077276912</v>
      </c>
      <c r="T156" s="15">
        <f t="shared" ref="T156" si="950">G156/Q156</f>
        <v>3.3982092252952908E-9</v>
      </c>
      <c r="U156" s="15">
        <f t="shared" si="312"/>
        <v>294272640</v>
      </c>
      <c r="V156" s="15">
        <f t="shared" ref="V156" si="951">H156*T156</f>
        <v>5.7089914984960887E-6</v>
      </c>
      <c r="W156" s="15">
        <f t="shared" ref="W156" si="952">M156*T156</f>
        <v>1.9573685137700873E-6</v>
      </c>
      <c r="X156" s="15">
        <f t="shared" ref="X156" si="953">N156*T156</f>
        <v>7.6663600122661761E-6</v>
      </c>
      <c r="Y156" s="15">
        <f t="shared" si="593"/>
        <v>1.6383011346212818E-2</v>
      </c>
      <c r="Z156" s="15">
        <f t="shared" ref="Z156" si="954">O156*X156</f>
        <v>2.8365532045384852E-4</v>
      </c>
      <c r="AA156" s="15">
        <f t="shared" ref="AA156" si="955">G156/$L$3</f>
        <v>133.33333333333334</v>
      </c>
      <c r="AB156" s="15">
        <f t="shared" si="575"/>
        <v>132</v>
      </c>
      <c r="AC156" s="16">
        <f t="shared" si="576"/>
        <v>27199</v>
      </c>
      <c r="AD156" s="13">
        <f t="shared" si="577"/>
        <v>81597</v>
      </c>
      <c r="AE156" s="14">
        <v>32</v>
      </c>
      <c r="AF156" s="13">
        <f t="shared" ref="AF156" si="956">AE156+AD156</f>
        <v>81629</v>
      </c>
      <c r="AG156" s="14">
        <f t="shared" si="578"/>
        <v>81661</v>
      </c>
      <c r="AH156" s="15">
        <f t="shared" ref="AH156" si="957">K156/AA156</f>
        <v>16.0275</v>
      </c>
      <c r="AI156" s="14">
        <f t="shared" si="320"/>
        <v>17</v>
      </c>
      <c r="AJ156" s="14">
        <f t="shared" si="321"/>
        <v>17</v>
      </c>
      <c r="AK156" s="14">
        <f t="shared" ref="AK156" si="958">AJ156*H156*$N$3</f>
        <v>85680</v>
      </c>
      <c r="AL156" s="14">
        <f t="shared" si="579"/>
        <v>85712</v>
      </c>
      <c r="AM156" s="14">
        <f t="shared" ref="AM156" si="959">IF($AM$3,AK156,AG156)</f>
        <v>81661</v>
      </c>
      <c r="AN156" s="14">
        <f t="shared" si="580"/>
        <v>81661</v>
      </c>
      <c r="AO156" s="15">
        <f t="shared" ref="AO156" si="960">AC156/AM156</f>
        <v>0.33307209071649868</v>
      </c>
      <c r="AP156" s="14">
        <f t="shared" si="325"/>
        <v>0</v>
      </c>
      <c r="AQ156" s="14">
        <f t="shared" ref="AQ156" si="961">AC156-(AP156*AM156)+AE156</f>
        <v>27231</v>
      </c>
      <c r="AR156" s="14">
        <f t="shared" si="581"/>
        <v>80</v>
      </c>
      <c r="AS156" s="16">
        <f t="shared" si="327"/>
        <v>5</v>
      </c>
      <c r="AT156" s="16">
        <f t="shared" ref="AT156" si="962">CEILING(AR156/AS156, 1)</f>
        <v>16</v>
      </c>
      <c r="AU156" s="15">
        <f t="shared" ref="AU156" si="963">Y156-W156</f>
        <v>1.638105397769905E-2</v>
      </c>
      <c r="AV156" s="14">
        <f t="shared" si="330"/>
        <v>131</v>
      </c>
      <c r="AW156" s="14">
        <f t="shared" ref="AW156" si="964">AM156*AV156</f>
        <v>10697591</v>
      </c>
      <c r="AX156" s="14">
        <f t="shared" ref="AX156" si="965">IF(AC156-AW156&gt;=0,AC156-AW156,0)</f>
        <v>0</v>
      </c>
      <c r="AY156" s="16">
        <f t="shared" ref="AY156" si="966">CEILING(2*AD156/$N$3,1)*$N$3</f>
        <v>163194</v>
      </c>
      <c r="AZ156" s="14">
        <f t="shared" ref="AZ156" si="967">AX156+AY156</f>
        <v>163194</v>
      </c>
    </row>
    <row r="157" spans="1:52">
      <c r="A157" s="2">
        <v>97</v>
      </c>
      <c r="B157" s="16" t="s">
        <v>93</v>
      </c>
      <c r="C157" s="16"/>
      <c r="D157" s="18" t="s">
        <v>89</v>
      </c>
      <c r="E157" s="12" t="s">
        <v>32</v>
      </c>
      <c r="F157" s="7">
        <v>60</v>
      </c>
      <c r="G157" s="7">
        <f t="shared" si="303"/>
        <v>1.6666666666666666E-2</v>
      </c>
      <c r="H157" s="7">
        <v>1792</v>
      </c>
      <c r="I157" s="7">
        <v>1344</v>
      </c>
      <c r="J157" s="7">
        <v>0</v>
      </c>
      <c r="K157" s="7">
        <f t="shared" si="132"/>
        <v>2688</v>
      </c>
      <c r="L157" s="7">
        <f t="shared" si="306"/>
        <v>4816896</v>
      </c>
      <c r="M157" s="16">
        <f t="shared" si="307"/>
        <v>656</v>
      </c>
      <c r="N157" s="16">
        <v>2448</v>
      </c>
      <c r="O157" s="2">
        <v>50</v>
      </c>
      <c r="P157" s="16">
        <f t="shared" si="585"/>
        <v>2788</v>
      </c>
      <c r="Q157" s="16">
        <f t="shared" si="308"/>
        <v>6825024</v>
      </c>
      <c r="R157" s="13">
        <f t="shared" si="309"/>
        <v>0.73202614379084963</v>
      </c>
      <c r="S157" s="13">
        <f t="shared" si="310"/>
        <v>0.96413199426111906</v>
      </c>
      <c r="T157" s="15">
        <f t="shared" si="311"/>
        <v>2.4419938547713045E-9</v>
      </c>
      <c r="U157" s="15">
        <f t="shared" si="312"/>
        <v>409501440</v>
      </c>
      <c r="V157" s="15">
        <f t="shared" si="313"/>
        <v>4.3760529877501774E-6</v>
      </c>
      <c r="W157" s="15">
        <f t="shared" si="314"/>
        <v>1.6019479687299758E-6</v>
      </c>
      <c r="X157" s="15">
        <f t="shared" si="315"/>
        <v>5.9780009564801532E-6</v>
      </c>
      <c r="Y157" s="15">
        <f t="shared" si="593"/>
        <v>1.636776661884266E-2</v>
      </c>
      <c r="Z157" s="15">
        <f t="shared" si="316"/>
        <v>2.9890004782400767E-4</v>
      </c>
      <c r="AA157" s="15">
        <f t="shared" si="317"/>
        <v>133.33333333333334</v>
      </c>
      <c r="AB157" s="15">
        <f t="shared" si="575"/>
        <v>132</v>
      </c>
      <c r="AC157" s="16">
        <f t="shared" si="576"/>
        <v>36492</v>
      </c>
      <c r="AD157" s="13">
        <f t="shared" si="577"/>
        <v>109476</v>
      </c>
      <c r="AE157" s="14">
        <v>32</v>
      </c>
      <c r="AF157" s="13">
        <f t="shared" si="318"/>
        <v>109508</v>
      </c>
      <c r="AG157" s="14">
        <f t="shared" si="578"/>
        <v>109540</v>
      </c>
      <c r="AH157" s="15">
        <f t="shared" si="319"/>
        <v>20.16</v>
      </c>
      <c r="AI157" s="14">
        <f t="shared" si="320"/>
        <v>21</v>
      </c>
      <c r="AJ157" s="14">
        <f t="shared" si="321"/>
        <v>21</v>
      </c>
      <c r="AK157" s="14">
        <f t="shared" si="322"/>
        <v>112896</v>
      </c>
      <c r="AL157" s="14">
        <f t="shared" si="579"/>
        <v>112928</v>
      </c>
      <c r="AM157" s="14">
        <f t="shared" si="323"/>
        <v>109540</v>
      </c>
      <c r="AN157" s="14">
        <f t="shared" si="580"/>
        <v>109540</v>
      </c>
      <c r="AO157" s="15">
        <f t="shared" si="324"/>
        <v>0.33313857951433268</v>
      </c>
      <c r="AP157" s="14">
        <f t="shared" si="325"/>
        <v>0</v>
      </c>
      <c r="AQ157" s="14">
        <f t="shared" si="326"/>
        <v>36524</v>
      </c>
      <c r="AR157" s="14">
        <f t="shared" si="581"/>
        <v>107</v>
      </c>
      <c r="AS157" s="16">
        <f t="shared" si="327"/>
        <v>7</v>
      </c>
      <c r="AT157" s="16">
        <f t="shared" si="328"/>
        <v>16</v>
      </c>
      <c r="AU157" s="15">
        <f t="shared" si="329"/>
        <v>1.6366164670873928E-2</v>
      </c>
      <c r="AV157" s="14">
        <f t="shared" si="330"/>
        <v>130</v>
      </c>
      <c r="AW157" s="14">
        <f t="shared" si="331"/>
        <v>14240200</v>
      </c>
      <c r="AX157" s="14">
        <f t="shared" si="332"/>
        <v>0</v>
      </c>
      <c r="AY157" s="16">
        <f t="shared" si="333"/>
        <v>218952</v>
      </c>
      <c r="AZ157" s="14">
        <f t="shared" si="334"/>
        <v>218952</v>
      </c>
    </row>
    <row r="158" spans="1:52">
      <c r="A158" s="2">
        <v>98</v>
      </c>
      <c r="B158" s="16" t="s">
        <v>93</v>
      </c>
      <c r="C158" s="16"/>
      <c r="D158" s="18" t="s">
        <v>145</v>
      </c>
      <c r="E158" s="12" t="s">
        <v>32</v>
      </c>
      <c r="F158" s="7">
        <v>60</v>
      </c>
      <c r="G158" s="7">
        <f t="shared" si="303"/>
        <v>1.6666666666666666E-2</v>
      </c>
      <c r="H158" s="7">
        <v>1792</v>
      </c>
      <c r="I158" s="7">
        <v>1344</v>
      </c>
      <c r="J158" s="7">
        <f>O158</f>
        <v>50</v>
      </c>
      <c r="K158" s="7">
        <f t="shared" ref="K158" si="968">I158*2+J158</f>
        <v>2738</v>
      </c>
      <c r="L158" s="7">
        <f t="shared" ref="L158" si="969">H158*K158</f>
        <v>4906496</v>
      </c>
      <c r="M158" s="16">
        <f t="shared" ref="M158" si="970">N158-H158</f>
        <v>656</v>
      </c>
      <c r="N158" s="16">
        <v>2448</v>
      </c>
      <c r="O158" s="2">
        <v>50</v>
      </c>
      <c r="P158" s="16">
        <f t="shared" si="585"/>
        <v>2788</v>
      </c>
      <c r="Q158" s="16">
        <f t="shared" ref="Q158" si="971">N158*P158</f>
        <v>6825024</v>
      </c>
      <c r="R158" s="13">
        <f t="shared" ref="R158" si="972">H158/N158</f>
        <v>0.73202614379084963</v>
      </c>
      <c r="S158" s="13">
        <f t="shared" ref="S158" si="973">K158/P158</f>
        <v>0.98206599713055953</v>
      </c>
      <c r="T158" s="15">
        <f t="shared" ref="T158" si="974">G158/Q158</f>
        <v>2.4419938547713045E-9</v>
      </c>
      <c r="U158" s="15">
        <f t="shared" si="312"/>
        <v>409501440</v>
      </c>
      <c r="V158" s="15">
        <f t="shared" ref="V158" si="975">H158*T158</f>
        <v>4.3760529877501774E-6</v>
      </c>
      <c r="W158" s="15">
        <f t="shared" ref="W158" si="976">M158*T158</f>
        <v>1.6019479687299758E-6</v>
      </c>
      <c r="X158" s="15">
        <f t="shared" ref="X158" si="977">N158*T158</f>
        <v>5.9780009564801532E-6</v>
      </c>
      <c r="Y158" s="15">
        <f t="shared" si="593"/>
        <v>1.636776661884266E-2</v>
      </c>
      <c r="Z158" s="15">
        <f t="shared" ref="Z158" si="978">O158*X158</f>
        <v>2.9890004782400767E-4</v>
      </c>
      <c r="AA158" s="15">
        <f t="shared" ref="AA158" si="979">G158/$L$3</f>
        <v>133.33333333333334</v>
      </c>
      <c r="AB158" s="15">
        <f t="shared" si="575"/>
        <v>132</v>
      </c>
      <c r="AC158" s="16">
        <f t="shared" si="576"/>
        <v>37171</v>
      </c>
      <c r="AD158" s="13">
        <f t="shared" si="577"/>
        <v>111513</v>
      </c>
      <c r="AE158" s="14">
        <v>32</v>
      </c>
      <c r="AF158" s="13">
        <f t="shared" ref="AF158" si="980">AE158+AD158</f>
        <v>111545</v>
      </c>
      <c r="AG158" s="14">
        <f t="shared" si="578"/>
        <v>111577</v>
      </c>
      <c r="AH158" s="15">
        <f t="shared" ref="AH158" si="981">K158/AA158</f>
        <v>20.535</v>
      </c>
      <c r="AI158" s="14">
        <f t="shared" si="320"/>
        <v>21</v>
      </c>
      <c r="AJ158" s="14">
        <f t="shared" si="321"/>
        <v>21</v>
      </c>
      <c r="AK158" s="14">
        <f t="shared" ref="AK158" si="982">AJ158*H158*$N$3</f>
        <v>112896</v>
      </c>
      <c r="AL158" s="14">
        <f t="shared" si="579"/>
        <v>112928</v>
      </c>
      <c r="AM158" s="14">
        <f t="shared" ref="AM158" si="983">IF($AM$3,AK158,AG158)</f>
        <v>111577</v>
      </c>
      <c r="AN158" s="14">
        <f t="shared" si="580"/>
        <v>111577</v>
      </c>
      <c r="AO158" s="15">
        <f t="shared" ref="AO158" si="984">AC158/AM158</f>
        <v>0.3331421350278283</v>
      </c>
      <c r="AP158" s="14">
        <f t="shared" si="325"/>
        <v>0</v>
      </c>
      <c r="AQ158" s="14">
        <f t="shared" ref="AQ158" si="985">AC158-(AP158*AM158)+AE158</f>
        <v>37203</v>
      </c>
      <c r="AR158" s="14">
        <f t="shared" si="581"/>
        <v>109</v>
      </c>
      <c r="AS158" s="16">
        <f t="shared" si="327"/>
        <v>7</v>
      </c>
      <c r="AT158" s="16">
        <f t="shared" ref="AT158" si="986">CEILING(AR158/AS158, 1)</f>
        <v>16</v>
      </c>
      <c r="AU158" s="15">
        <f t="shared" ref="AU158" si="987">Y158-W158</f>
        <v>1.6366164670873928E-2</v>
      </c>
      <c r="AV158" s="14">
        <f t="shared" si="330"/>
        <v>130</v>
      </c>
      <c r="AW158" s="14">
        <f t="shared" ref="AW158" si="988">AM158*AV158</f>
        <v>14505010</v>
      </c>
      <c r="AX158" s="14">
        <f t="shared" ref="AX158" si="989">IF(AC158-AW158&gt;=0,AC158-AW158,0)</f>
        <v>0</v>
      </c>
      <c r="AY158" s="16">
        <f t="shared" ref="AY158" si="990">CEILING(2*AD158/$N$3,1)*$N$3</f>
        <v>223026</v>
      </c>
      <c r="AZ158" s="14">
        <f t="shared" ref="AZ158" si="991">AX158+AY158</f>
        <v>223026</v>
      </c>
    </row>
    <row r="159" spans="1:52">
      <c r="A159" s="2">
        <v>99</v>
      </c>
      <c r="B159" s="16" t="s">
        <v>93</v>
      </c>
      <c r="C159" s="16"/>
      <c r="D159" s="18" t="s">
        <v>90</v>
      </c>
      <c r="E159" s="12" t="s">
        <v>32</v>
      </c>
      <c r="F159" s="7">
        <v>60</v>
      </c>
      <c r="G159" s="7">
        <f t="shared" si="303"/>
        <v>1.6666666666666666E-2</v>
      </c>
      <c r="H159" s="7">
        <v>1856</v>
      </c>
      <c r="I159" s="7">
        <v>1392</v>
      </c>
      <c r="J159" s="7">
        <v>0</v>
      </c>
      <c r="K159" s="7">
        <f t="shared" si="132"/>
        <v>2784</v>
      </c>
      <c r="L159" s="7">
        <f t="shared" si="306"/>
        <v>5167104</v>
      </c>
      <c r="M159" s="16">
        <f t="shared" si="307"/>
        <v>672</v>
      </c>
      <c r="N159" s="16">
        <v>2528</v>
      </c>
      <c r="O159" s="2">
        <v>47</v>
      </c>
      <c r="P159" s="16">
        <f t="shared" si="585"/>
        <v>2878</v>
      </c>
      <c r="Q159" s="16">
        <f t="shared" si="308"/>
        <v>7275584</v>
      </c>
      <c r="R159" s="13">
        <f t="shared" si="309"/>
        <v>0.73417721518987344</v>
      </c>
      <c r="S159" s="13">
        <f t="shared" si="310"/>
        <v>0.96733842946490622</v>
      </c>
      <c r="T159" s="15">
        <f t="shared" si="311"/>
        <v>2.2907668534466327E-9</v>
      </c>
      <c r="U159" s="15">
        <f t="shared" si="312"/>
        <v>436535040.00000006</v>
      </c>
      <c r="V159" s="15">
        <f t="shared" si="313"/>
        <v>4.2516632799969499E-6</v>
      </c>
      <c r="W159" s="15">
        <f t="shared" si="314"/>
        <v>1.5393953255161371E-6</v>
      </c>
      <c r="X159" s="15">
        <f t="shared" si="315"/>
        <v>5.7910586055130877E-6</v>
      </c>
      <c r="Y159" s="15">
        <f t="shared" si="593"/>
        <v>1.6394486912207552E-2</v>
      </c>
      <c r="Z159" s="15">
        <f t="shared" si="316"/>
        <v>2.7217975445911513E-4</v>
      </c>
      <c r="AA159" s="15">
        <f t="shared" si="317"/>
        <v>133.33333333333334</v>
      </c>
      <c r="AB159" s="15">
        <f t="shared" si="575"/>
        <v>132</v>
      </c>
      <c r="AC159" s="16">
        <f t="shared" si="576"/>
        <v>39145</v>
      </c>
      <c r="AD159" s="13">
        <f t="shared" si="577"/>
        <v>117435</v>
      </c>
      <c r="AE159" s="14">
        <v>32</v>
      </c>
      <c r="AF159" s="13">
        <f t="shared" si="318"/>
        <v>117467</v>
      </c>
      <c r="AG159" s="14">
        <f t="shared" si="578"/>
        <v>117499</v>
      </c>
      <c r="AH159" s="15">
        <f t="shared" si="319"/>
        <v>20.88</v>
      </c>
      <c r="AI159" s="14">
        <f t="shared" si="320"/>
        <v>21</v>
      </c>
      <c r="AJ159" s="14">
        <f t="shared" si="321"/>
        <v>21</v>
      </c>
      <c r="AK159" s="14">
        <f t="shared" si="322"/>
        <v>116928</v>
      </c>
      <c r="AL159" s="14">
        <f t="shared" si="579"/>
        <v>116960</v>
      </c>
      <c r="AM159" s="14">
        <f t="shared" si="323"/>
        <v>117499</v>
      </c>
      <c r="AN159" s="14">
        <f t="shared" si="580"/>
        <v>117499</v>
      </c>
      <c r="AO159" s="15">
        <f t="shared" si="324"/>
        <v>0.33315177150443831</v>
      </c>
      <c r="AP159" s="14">
        <f t="shared" si="325"/>
        <v>0</v>
      </c>
      <c r="AQ159" s="14">
        <f t="shared" si="326"/>
        <v>39177</v>
      </c>
      <c r="AR159" s="14">
        <f t="shared" si="581"/>
        <v>115</v>
      </c>
      <c r="AS159" s="16">
        <f t="shared" si="327"/>
        <v>8</v>
      </c>
      <c r="AT159" s="16">
        <f t="shared" si="328"/>
        <v>15</v>
      </c>
      <c r="AU159" s="15">
        <f t="shared" si="329"/>
        <v>1.6392947516882035E-2</v>
      </c>
      <c r="AV159" s="14">
        <f t="shared" si="330"/>
        <v>131</v>
      </c>
      <c r="AW159" s="14">
        <f t="shared" si="331"/>
        <v>15392369</v>
      </c>
      <c r="AX159" s="14">
        <f t="shared" si="332"/>
        <v>0</v>
      </c>
      <c r="AY159" s="16">
        <f t="shared" si="333"/>
        <v>234870</v>
      </c>
      <c r="AZ159" s="14">
        <f t="shared" si="334"/>
        <v>234870</v>
      </c>
    </row>
    <row r="160" spans="1:52">
      <c r="A160" s="2">
        <v>100</v>
      </c>
      <c r="B160" s="16" t="s">
        <v>93</v>
      </c>
      <c r="C160" s="16"/>
      <c r="D160" s="18" t="s">
        <v>146</v>
      </c>
      <c r="E160" s="12" t="s">
        <v>32</v>
      </c>
      <c r="F160" s="7">
        <v>60</v>
      </c>
      <c r="G160" s="7">
        <f t="shared" si="303"/>
        <v>1.6666666666666666E-2</v>
      </c>
      <c r="H160" s="7">
        <v>1856</v>
      </c>
      <c r="I160" s="7">
        <v>1392</v>
      </c>
      <c r="J160" s="7">
        <f>O160</f>
        <v>47</v>
      </c>
      <c r="K160" s="7">
        <f t="shared" ref="K160" si="992">I160*2+J160</f>
        <v>2831</v>
      </c>
      <c r="L160" s="7">
        <f t="shared" ref="L160" si="993">H160*K160</f>
        <v>5254336</v>
      </c>
      <c r="M160" s="16">
        <f t="shared" ref="M160" si="994">N160-H160</f>
        <v>672</v>
      </c>
      <c r="N160" s="16">
        <v>2528</v>
      </c>
      <c r="O160" s="2">
        <v>47</v>
      </c>
      <c r="P160" s="16">
        <f t="shared" si="585"/>
        <v>2878</v>
      </c>
      <c r="Q160" s="16">
        <f t="shared" ref="Q160" si="995">N160*P160</f>
        <v>7275584</v>
      </c>
      <c r="R160" s="13">
        <f t="shared" ref="R160" si="996">H160/N160</f>
        <v>0.73417721518987344</v>
      </c>
      <c r="S160" s="13">
        <f t="shared" ref="S160" si="997">K160/P160</f>
        <v>0.98366921473245306</v>
      </c>
      <c r="T160" s="15">
        <f t="shared" ref="T160" si="998">G160/Q160</f>
        <v>2.2907668534466327E-9</v>
      </c>
      <c r="U160" s="15">
        <f t="shared" si="312"/>
        <v>436535040.00000006</v>
      </c>
      <c r="V160" s="15">
        <f t="shared" ref="V160" si="999">H160*T160</f>
        <v>4.2516632799969499E-6</v>
      </c>
      <c r="W160" s="15">
        <f t="shared" ref="W160" si="1000">M160*T160</f>
        <v>1.5393953255161371E-6</v>
      </c>
      <c r="X160" s="15">
        <f t="shared" ref="X160" si="1001">N160*T160</f>
        <v>5.7910586055130877E-6</v>
      </c>
      <c r="Y160" s="15">
        <f t="shared" si="593"/>
        <v>1.6394486912207552E-2</v>
      </c>
      <c r="Z160" s="15">
        <f t="shared" ref="Z160" si="1002">O160*X160</f>
        <v>2.7217975445911513E-4</v>
      </c>
      <c r="AA160" s="15">
        <f t="shared" ref="AA160" si="1003">G160/$L$3</f>
        <v>133.33333333333334</v>
      </c>
      <c r="AB160" s="15">
        <f t="shared" si="575"/>
        <v>132</v>
      </c>
      <c r="AC160" s="16">
        <f t="shared" si="576"/>
        <v>39806</v>
      </c>
      <c r="AD160" s="13">
        <f t="shared" si="577"/>
        <v>119418</v>
      </c>
      <c r="AE160" s="14">
        <v>32</v>
      </c>
      <c r="AF160" s="13">
        <f t="shared" ref="AF160" si="1004">AE160+AD160</f>
        <v>119450</v>
      </c>
      <c r="AG160" s="14">
        <f t="shared" si="578"/>
        <v>119482</v>
      </c>
      <c r="AH160" s="15">
        <f t="shared" ref="AH160" si="1005">K160/AA160</f>
        <v>21.232499999999998</v>
      </c>
      <c r="AI160" s="14">
        <f t="shared" si="320"/>
        <v>22</v>
      </c>
      <c r="AJ160" s="14">
        <f t="shared" si="321"/>
        <v>22</v>
      </c>
      <c r="AK160" s="14">
        <f t="shared" ref="AK160" si="1006">AJ160*H160*$N$3</f>
        <v>122496</v>
      </c>
      <c r="AL160" s="14">
        <f t="shared" si="579"/>
        <v>122528</v>
      </c>
      <c r="AM160" s="14">
        <f t="shared" ref="AM160" si="1007">IF($AM$3,AK160,AG160)</f>
        <v>119482</v>
      </c>
      <c r="AN160" s="14">
        <f t="shared" si="580"/>
        <v>119482</v>
      </c>
      <c r="AO160" s="15">
        <f t="shared" ref="AO160" si="1008">AC160/AM160</f>
        <v>0.33315478482114463</v>
      </c>
      <c r="AP160" s="14">
        <f t="shared" si="325"/>
        <v>0</v>
      </c>
      <c r="AQ160" s="14">
        <f t="shared" ref="AQ160" si="1009">AC160-(AP160*AM160)+AE160</f>
        <v>39838</v>
      </c>
      <c r="AR160" s="14">
        <f t="shared" si="581"/>
        <v>117</v>
      </c>
      <c r="AS160" s="16">
        <f t="shared" si="327"/>
        <v>8</v>
      </c>
      <c r="AT160" s="16">
        <f t="shared" ref="AT160" si="1010">CEILING(AR160/AS160, 1)</f>
        <v>15</v>
      </c>
      <c r="AU160" s="15">
        <f t="shared" ref="AU160" si="1011">Y160-W160</f>
        <v>1.6392947516882035E-2</v>
      </c>
      <c r="AV160" s="14">
        <f t="shared" si="330"/>
        <v>131</v>
      </c>
      <c r="AW160" s="14">
        <f t="shared" ref="AW160" si="1012">AM160*AV160</f>
        <v>15652142</v>
      </c>
      <c r="AX160" s="14">
        <f t="shared" ref="AX160" si="1013">IF(AC160-AW160&gt;=0,AC160-AW160,0)</f>
        <v>0</v>
      </c>
      <c r="AY160" s="16">
        <f t="shared" ref="AY160" si="1014">CEILING(2*AD160/$N$3,1)*$N$3</f>
        <v>238836</v>
      </c>
      <c r="AZ160" s="14">
        <f t="shared" ref="AZ160" si="1015">AX160+AY160</f>
        <v>238836</v>
      </c>
    </row>
    <row r="161" spans="1:52">
      <c r="A161" s="2">
        <v>101</v>
      </c>
      <c r="B161" s="16" t="s">
        <v>93</v>
      </c>
      <c r="C161" s="16"/>
      <c r="D161" s="18" t="s">
        <v>91</v>
      </c>
      <c r="E161" s="12" t="s">
        <v>36</v>
      </c>
      <c r="F161" s="7">
        <v>60</v>
      </c>
      <c r="G161" s="7">
        <f t="shared" ref="G161:G164" si="1016">1/F161</f>
        <v>1.6666666666666666E-2</v>
      </c>
      <c r="H161" s="7">
        <v>1920</v>
      </c>
      <c r="I161" s="7">
        <v>1200</v>
      </c>
      <c r="J161" s="7">
        <v>0</v>
      </c>
      <c r="K161" s="7">
        <f t="shared" si="132"/>
        <v>2400</v>
      </c>
      <c r="L161" s="7">
        <f t="shared" ref="L161:L163" si="1017">H161*K161</f>
        <v>4608000</v>
      </c>
      <c r="M161" s="16">
        <f t="shared" ref="M161:M163" si="1018">N161-H161</f>
        <v>672</v>
      </c>
      <c r="N161" s="16">
        <v>2592</v>
      </c>
      <c r="O161" s="2">
        <v>42</v>
      </c>
      <c r="P161" s="16">
        <f t="shared" si="585"/>
        <v>2484</v>
      </c>
      <c r="Q161" s="16">
        <f t="shared" ref="Q161:Q163" si="1019">N161*P161</f>
        <v>6438528</v>
      </c>
      <c r="R161" s="13">
        <f t="shared" si="309"/>
        <v>0.7407407407407407</v>
      </c>
      <c r="S161" s="13">
        <f t="shared" si="310"/>
        <v>0.96618357487922701</v>
      </c>
      <c r="T161" s="15">
        <f t="shared" si="311"/>
        <v>2.5885833946309882E-9</v>
      </c>
      <c r="U161" s="15">
        <f t="shared" ref="U161:U164" si="1020">1/T161</f>
        <v>386311680</v>
      </c>
      <c r="V161" s="15">
        <f t="shared" si="313"/>
        <v>4.9700801176914972E-6</v>
      </c>
      <c r="W161" s="15">
        <f t="shared" si="314"/>
        <v>1.7395280411920241E-6</v>
      </c>
      <c r="X161" s="15">
        <f t="shared" si="315"/>
        <v>6.7096081588835217E-6</v>
      </c>
      <c r="Y161" s="15">
        <f t="shared" si="593"/>
        <v>1.6384863123993558E-2</v>
      </c>
      <c r="Z161" s="15">
        <f t="shared" si="316"/>
        <v>2.8180354267310791E-4</v>
      </c>
      <c r="AA161" s="15">
        <f t="shared" si="317"/>
        <v>133.33333333333334</v>
      </c>
      <c r="AB161" s="15">
        <f t="shared" si="575"/>
        <v>132</v>
      </c>
      <c r="AC161" s="16">
        <f t="shared" si="576"/>
        <v>34910</v>
      </c>
      <c r="AD161" s="13">
        <f t="shared" si="577"/>
        <v>104730</v>
      </c>
      <c r="AE161" s="14">
        <v>32</v>
      </c>
      <c r="AF161" s="13">
        <f t="shared" ref="AF161:AF163" si="1021">AE161+AD161</f>
        <v>104762</v>
      </c>
      <c r="AG161" s="14">
        <f t="shared" si="578"/>
        <v>104794</v>
      </c>
      <c r="AH161" s="15">
        <f t="shared" si="319"/>
        <v>18</v>
      </c>
      <c r="AI161" s="14">
        <f t="shared" ref="AI161:AI164" si="1022">CEILING(AH161,1)</f>
        <v>18</v>
      </c>
      <c r="AJ161" s="14">
        <f t="shared" ref="AJ161:AJ164" si="1023">AI161+$AJ$3</f>
        <v>18</v>
      </c>
      <c r="AK161" s="14">
        <f t="shared" ref="AK161:AK163" si="1024">AJ161*H161*$N$3</f>
        <v>103680</v>
      </c>
      <c r="AL161" s="14">
        <f t="shared" si="579"/>
        <v>103712</v>
      </c>
      <c r="AM161" s="14">
        <f t="shared" ref="AM161:AM163" si="1025">IF($AM$3,AK161,AG161)</f>
        <v>104794</v>
      </c>
      <c r="AN161" s="14">
        <f t="shared" si="580"/>
        <v>104794</v>
      </c>
      <c r="AO161" s="15">
        <f t="shared" si="324"/>
        <v>0.33312975933736666</v>
      </c>
      <c r="AP161" s="14">
        <f t="shared" ref="AP161:AP164" si="1026">INT(AO161)</f>
        <v>0</v>
      </c>
      <c r="AQ161" s="14">
        <f t="shared" ref="AQ161:AQ163" si="1027">AC161-(AP161*AM161)+AE161</f>
        <v>34942</v>
      </c>
      <c r="AR161" s="14">
        <f t="shared" si="581"/>
        <v>103</v>
      </c>
      <c r="AS161" s="16">
        <f t="shared" ref="AS161:AS164" si="1028">QUOTIENT(AR161-1, 16)+1</f>
        <v>7</v>
      </c>
      <c r="AT161" s="16">
        <f t="shared" ref="AT161:AT163" si="1029">CEILING(AR161/AS161, 1)</f>
        <v>15</v>
      </c>
      <c r="AU161" s="15">
        <f t="shared" si="329"/>
        <v>1.6383123595952367E-2</v>
      </c>
      <c r="AV161" s="14">
        <f t="shared" ref="AV161:AV164" si="1030">INT(AU161/$L$3)</f>
        <v>131</v>
      </c>
      <c r="AW161" s="14">
        <f t="shared" ref="AW161:AW163" si="1031">AM161*AV161</f>
        <v>13728014</v>
      </c>
      <c r="AX161" s="14">
        <f t="shared" ref="AX161:AX163" si="1032">IF(AC161-AW161&gt;=0,AC161-AW161,0)</f>
        <v>0</v>
      </c>
      <c r="AY161" s="16">
        <f t="shared" si="333"/>
        <v>209460</v>
      </c>
      <c r="AZ161" s="14">
        <f t="shared" ref="AZ161:AZ163" si="1033">AX161+AY161</f>
        <v>209460</v>
      </c>
    </row>
    <row r="162" spans="1:52">
      <c r="A162" s="2">
        <v>102</v>
      </c>
      <c r="B162" s="16" t="s">
        <v>93</v>
      </c>
      <c r="C162" s="16"/>
      <c r="D162" s="18" t="s">
        <v>147</v>
      </c>
      <c r="E162" s="12" t="s">
        <v>36</v>
      </c>
      <c r="F162" s="7">
        <v>60</v>
      </c>
      <c r="G162" s="7">
        <f t="shared" si="1016"/>
        <v>1.6666666666666666E-2</v>
      </c>
      <c r="H162" s="7">
        <v>1920</v>
      </c>
      <c r="I162" s="7">
        <v>1200</v>
      </c>
      <c r="J162" s="7">
        <f>O162</f>
        <v>42</v>
      </c>
      <c r="K162" s="7">
        <f t="shared" ref="K162" si="1034">I162*2+J162</f>
        <v>2442</v>
      </c>
      <c r="L162" s="7">
        <f t="shared" ref="L162" si="1035">H162*K162</f>
        <v>4688640</v>
      </c>
      <c r="M162" s="16">
        <f t="shared" ref="M162" si="1036">N162-H162</f>
        <v>672</v>
      </c>
      <c r="N162" s="16">
        <v>2592</v>
      </c>
      <c r="O162" s="2">
        <v>42</v>
      </c>
      <c r="P162" s="16">
        <f t="shared" si="585"/>
        <v>2484</v>
      </c>
      <c r="Q162" s="16">
        <f t="shared" ref="Q162" si="1037">N162*P162</f>
        <v>6438528</v>
      </c>
      <c r="R162" s="13">
        <f t="shared" ref="R162" si="1038">H162/N162</f>
        <v>0.7407407407407407</v>
      </c>
      <c r="S162" s="13">
        <f t="shared" ref="S162" si="1039">K162/P162</f>
        <v>0.98309178743961356</v>
      </c>
      <c r="T162" s="15">
        <f t="shared" ref="T162" si="1040">G162/Q162</f>
        <v>2.5885833946309882E-9</v>
      </c>
      <c r="U162" s="15">
        <f t="shared" si="1020"/>
        <v>386311680</v>
      </c>
      <c r="V162" s="15">
        <f t="shared" ref="V162" si="1041">H162*T162</f>
        <v>4.9700801176914972E-6</v>
      </c>
      <c r="W162" s="15">
        <f t="shared" ref="W162" si="1042">M162*T162</f>
        <v>1.7395280411920241E-6</v>
      </c>
      <c r="X162" s="15">
        <f t="shared" ref="X162" si="1043">N162*T162</f>
        <v>6.7096081588835217E-6</v>
      </c>
      <c r="Y162" s="15">
        <f t="shared" si="593"/>
        <v>1.6384863123993558E-2</v>
      </c>
      <c r="Z162" s="15">
        <f t="shared" ref="Z162" si="1044">O162*X162</f>
        <v>2.8180354267310791E-4</v>
      </c>
      <c r="AA162" s="15">
        <f t="shared" ref="AA162" si="1045">G162/$L$3</f>
        <v>133.33333333333334</v>
      </c>
      <c r="AB162" s="15">
        <f t="shared" si="575"/>
        <v>132</v>
      </c>
      <c r="AC162" s="16">
        <f t="shared" si="576"/>
        <v>35520</v>
      </c>
      <c r="AD162" s="13">
        <f t="shared" si="577"/>
        <v>106560</v>
      </c>
      <c r="AE162" s="14">
        <v>32</v>
      </c>
      <c r="AF162" s="13">
        <f t="shared" ref="AF162" si="1046">AE162+AD162</f>
        <v>106592</v>
      </c>
      <c r="AG162" s="14">
        <f t="shared" si="578"/>
        <v>106624</v>
      </c>
      <c r="AH162" s="15">
        <f t="shared" ref="AH162" si="1047">K162/AA162</f>
        <v>18.314999999999998</v>
      </c>
      <c r="AI162" s="14">
        <f t="shared" si="1022"/>
        <v>19</v>
      </c>
      <c r="AJ162" s="14">
        <f t="shared" si="1023"/>
        <v>19</v>
      </c>
      <c r="AK162" s="14">
        <f t="shared" ref="AK162" si="1048">AJ162*H162*$N$3</f>
        <v>109440</v>
      </c>
      <c r="AL162" s="14">
        <f t="shared" si="579"/>
        <v>109472</v>
      </c>
      <c r="AM162" s="14">
        <f t="shared" ref="AM162" si="1049">IF($AM$3,AK162,AG162)</f>
        <v>106624</v>
      </c>
      <c r="AN162" s="14">
        <f t="shared" si="580"/>
        <v>106624</v>
      </c>
      <c r="AO162" s="15">
        <f t="shared" ref="AO162" si="1050">AC162/AM162</f>
        <v>0.33313325330132054</v>
      </c>
      <c r="AP162" s="14">
        <f t="shared" si="1026"/>
        <v>0</v>
      </c>
      <c r="AQ162" s="14">
        <f t="shared" ref="AQ162" si="1051">AC162-(AP162*AM162)+AE162</f>
        <v>35552</v>
      </c>
      <c r="AR162" s="14">
        <f t="shared" si="581"/>
        <v>105</v>
      </c>
      <c r="AS162" s="16">
        <f t="shared" si="1028"/>
        <v>7</v>
      </c>
      <c r="AT162" s="16">
        <f t="shared" ref="AT162" si="1052">CEILING(AR162/AS162, 1)</f>
        <v>15</v>
      </c>
      <c r="AU162" s="15">
        <f t="shared" ref="AU162" si="1053">Y162-W162</f>
        <v>1.6383123595952367E-2</v>
      </c>
      <c r="AV162" s="14">
        <f t="shared" si="1030"/>
        <v>131</v>
      </c>
      <c r="AW162" s="14">
        <f t="shared" ref="AW162" si="1054">AM162*AV162</f>
        <v>13967744</v>
      </c>
      <c r="AX162" s="14">
        <f t="shared" ref="AX162" si="1055">IF(AC162-AW162&gt;=0,AC162-AW162,0)</f>
        <v>0</v>
      </c>
      <c r="AY162" s="16">
        <f t="shared" ref="AY162" si="1056">CEILING(2*AD162/$N$3,1)*$N$3</f>
        <v>213120</v>
      </c>
      <c r="AZ162" s="14">
        <f t="shared" ref="AZ162" si="1057">AX162+AY162</f>
        <v>213120</v>
      </c>
    </row>
    <row r="163" spans="1:52">
      <c r="A163" s="2">
        <v>103</v>
      </c>
      <c r="B163" s="16" t="s">
        <v>93</v>
      </c>
      <c r="C163" s="16"/>
      <c r="D163" s="18" t="s">
        <v>92</v>
      </c>
      <c r="E163" s="12" t="s">
        <v>32</v>
      </c>
      <c r="F163" s="7">
        <v>60</v>
      </c>
      <c r="G163" s="7">
        <f t="shared" si="1016"/>
        <v>1.6666666666666666E-2</v>
      </c>
      <c r="H163" s="7">
        <v>1920</v>
      </c>
      <c r="I163" s="7">
        <v>1440</v>
      </c>
      <c r="J163" s="7">
        <v>0</v>
      </c>
      <c r="K163" s="7">
        <f t="shared" si="132"/>
        <v>2880</v>
      </c>
      <c r="L163" s="7">
        <f t="shared" si="1017"/>
        <v>5529600</v>
      </c>
      <c r="M163" s="16">
        <f t="shared" si="1018"/>
        <v>680</v>
      </c>
      <c r="N163" s="16">
        <v>2600</v>
      </c>
      <c r="O163" s="2">
        <v>60</v>
      </c>
      <c r="P163" s="16">
        <f t="shared" si="585"/>
        <v>3000</v>
      </c>
      <c r="Q163" s="16">
        <f t="shared" si="1019"/>
        <v>7800000</v>
      </c>
      <c r="R163" s="13">
        <f t="shared" si="309"/>
        <v>0.7384615384615385</v>
      </c>
      <c r="S163" s="13">
        <f t="shared" si="310"/>
        <v>0.96</v>
      </c>
      <c r="T163" s="15">
        <f t="shared" si="311"/>
        <v>2.1367521367521366E-9</v>
      </c>
      <c r="U163" s="15">
        <f t="shared" si="1020"/>
        <v>468000000</v>
      </c>
      <c r="V163" s="15">
        <f t="shared" si="313"/>
        <v>4.1025641025641027E-6</v>
      </c>
      <c r="W163" s="15">
        <f t="shared" si="314"/>
        <v>1.4529914529914529E-6</v>
      </c>
      <c r="X163" s="15">
        <f t="shared" si="315"/>
        <v>5.555555555555555E-6</v>
      </c>
      <c r="Y163" s="15">
        <f t="shared" si="593"/>
        <v>1.6333333333333332E-2</v>
      </c>
      <c r="Z163" s="15">
        <f t="shared" si="316"/>
        <v>3.3333333333333332E-4</v>
      </c>
      <c r="AA163" s="15">
        <f t="shared" si="317"/>
        <v>133.33333333333334</v>
      </c>
      <c r="AB163" s="15">
        <f t="shared" si="575"/>
        <v>132</v>
      </c>
      <c r="AC163" s="16">
        <f t="shared" si="576"/>
        <v>41891</v>
      </c>
      <c r="AD163" s="13">
        <f t="shared" si="577"/>
        <v>125673</v>
      </c>
      <c r="AE163" s="14">
        <v>32</v>
      </c>
      <c r="AF163" s="13">
        <f t="shared" si="1021"/>
        <v>125705</v>
      </c>
      <c r="AG163" s="14">
        <f t="shared" si="578"/>
        <v>125737</v>
      </c>
      <c r="AH163" s="15">
        <f t="shared" si="319"/>
        <v>21.599999999999998</v>
      </c>
      <c r="AI163" s="14">
        <f t="shared" si="1022"/>
        <v>22</v>
      </c>
      <c r="AJ163" s="14">
        <f t="shared" si="1023"/>
        <v>22</v>
      </c>
      <c r="AK163" s="14">
        <f t="shared" si="1024"/>
        <v>126720</v>
      </c>
      <c r="AL163" s="14">
        <f t="shared" si="579"/>
        <v>126752</v>
      </c>
      <c r="AM163" s="14">
        <f t="shared" si="1025"/>
        <v>125737</v>
      </c>
      <c r="AN163" s="14">
        <f t="shared" si="580"/>
        <v>125737</v>
      </c>
      <c r="AO163" s="15">
        <f t="shared" si="324"/>
        <v>0.33316366701925448</v>
      </c>
      <c r="AP163" s="14">
        <f t="shared" si="1026"/>
        <v>0</v>
      </c>
      <c r="AQ163" s="14">
        <f t="shared" si="1027"/>
        <v>41923</v>
      </c>
      <c r="AR163" s="14">
        <f t="shared" si="581"/>
        <v>123</v>
      </c>
      <c r="AS163" s="16">
        <f t="shared" si="1028"/>
        <v>8</v>
      </c>
      <c r="AT163" s="16">
        <f t="shared" si="1029"/>
        <v>16</v>
      </c>
      <c r="AU163" s="15">
        <f t="shared" si="329"/>
        <v>1.633188034188034E-2</v>
      </c>
      <c r="AV163" s="14">
        <f t="shared" si="1030"/>
        <v>130</v>
      </c>
      <c r="AW163" s="14">
        <f t="shared" si="1031"/>
        <v>16345810</v>
      </c>
      <c r="AX163" s="14">
        <f t="shared" si="1032"/>
        <v>0</v>
      </c>
      <c r="AY163" s="16">
        <f t="shared" si="333"/>
        <v>251346</v>
      </c>
      <c r="AZ163" s="14">
        <f t="shared" si="1033"/>
        <v>251346</v>
      </c>
    </row>
    <row r="164" spans="1:52">
      <c r="A164" s="2">
        <v>104</v>
      </c>
      <c r="B164" s="16" t="s">
        <v>93</v>
      </c>
      <c r="C164" s="16"/>
      <c r="D164" s="18" t="s">
        <v>148</v>
      </c>
      <c r="E164" s="12" t="s">
        <v>32</v>
      </c>
      <c r="F164" s="7">
        <v>60</v>
      </c>
      <c r="G164" s="7">
        <f t="shared" si="1016"/>
        <v>1.6666666666666666E-2</v>
      </c>
      <c r="H164" s="7">
        <v>1920</v>
      </c>
      <c r="I164" s="7">
        <v>1440</v>
      </c>
      <c r="J164" s="7">
        <f>O164</f>
        <v>60</v>
      </c>
      <c r="K164" s="7">
        <f t="shared" ref="K164" si="1058">I164*2+J164</f>
        <v>2940</v>
      </c>
      <c r="L164" s="7">
        <f t="shared" ref="L164" si="1059">H164*K164</f>
        <v>5644800</v>
      </c>
      <c r="M164" s="16">
        <f t="shared" ref="M164" si="1060">N164-H164</f>
        <v>680</v>
      </c>
      <c r="N164" s="16">
        <v>2600</v>
      </c>
      <c r="O164" s="2">
        <v>60</v>
      </c>
      <c r="P164" s="16">
        <f t="shared" si="585"/>
        <v>3000</v>
      </c>
      <c r="Q164" s="16">
        <f t="shared" ref="Q164" si="1061">N164*P164</f>
        <v>7800000</v>
      </c>
      <c r="R164" s="13">
        <f t="shared" ref="R164" si="1062">H164/N164</f>
        <v>0.7384615384615385</v>
      </c>
      <c r="S164" s="13">
        <f t="shared" ref="S164" si="1063">K164/P164</f>
        <v>0.98</v>
      </c>
      <c r="T164" s="15">
        <f t="shared" ref="T164" si="1064">G164/Q164</f>
        <v>2.1367521367521366E-9</v>
      </c>
      <c r="U164" s="15">
        <f t="shared" si="1020"/>
        <v>468000000</v>
      </c>
      <c r="V164" s="15">
        <f t="shared" ref="V164" si="1065">H164*T164</f>
        <v>4.1025641025641027E-6</v>
      </c>
      <c r="W164" s="15">
        <f t="shared" ref="W164" si="1066">M164*T164</f>
        <v>1.4529914529914529E-6</v>
      </c>
      <c r="X164" s="15">
        <f t="shared" ref="X164" si="1067">N164*T164</f>
        <v>5.555555555555555E-6</v>
      </c>
      <c r="Y164" s="15">
        <f t="shared" si="593"/>
        <v>1.6333333333333332E-2</v>
      </c>
      <c r="Z164" s="15">
        <f t="shared" ref="Z164" si="1068">O164*X164</f>
        <v>3.3333333333333332E-4</v>
      </c>
      <c r="AA164" s="15">
        <f t="shared" ref="AA164" si="1069">G164/$L$3</f>
        <v>133.33333333333334</v>
      </c>
      <c r="AB164" s="15">
        <f t="shared" si="575"/>
        <v>132</v>
      </c>
      <c r="AC164" s="16">
        <f t="shared" si="576"/>
        <v>42764</v>
      </c>
      <c r="AD164" s="13">
        <f t="shared" si="577"/>
        <v>128292</v>
      </c>
      <c r="AE164" s="14">
        <v>32</v>
      </c>
      <c r="AF164" s="13">
        <f t="shared" ref="AF164" si="1070">AE164+AD164</f>
        <v>128324</v>
      </c>
      <c r="AG164" s="14">
        <f t="shared" si="578"/>
        <v>128356</v>
      </c>
      <c r="AH164" s="15">
        <f t="shared" ref="AH164" si="1071">K164/AA164</f>
        <v>22.049999999999997</v>
      </c>
      <c r="AI164" s="14">
        <f t="shared" si="1022"/>
        <v>23</v>
      </c>
      <c r="AJ164" s="14">
        <f t="shared" si="1023"/>
        <v>23</v>
      </c>
      <c r="AK164" s="14">
        <f t="shared" ref="AK164" si="1072">AJ164*H164*$N$3</f>
        <v>132480</v>
      </c>
      <c r="AL164" s="14">
        <f t="shared" si="579"/>
        <v>132512</v>
      </c>
      <c r="AM164" s="14">
        <f t="shared" ref="AM164" si="1073">IF($AM$3,AK164,AG164)</f>
        <v>128356</v>
      </c>
      <c r="AN164" s="14">
        <f t="shared" si="580"/>
        <v>128356</v>
      </c>
      <c r="AO164" s="15">
        <f t="shared" ref="AO164" si="1074">AC164/AM164</f>
        <v>0.3331671289226838</v>
      </c>
      <c r="AP164" s="14">
        <f t="shared" si="1026"/>
        <v>0</v>
      </c>
      <c r="AQ164" s="14">
        <f t="shared" ref="AQ164" si="1075">AC164-(AP164*AM164)+AE164</f>
        <v>42796</v>
      </c>
      <c r="AR164" s="14">
        <f t="shared" si="581"/>
        <v>126</v>
      </c>
      <c r="AS164" s="16">
        <f t="shared" si="1028"/>
        <v>8</v>
      </c>
      <c r="AT164" s="16">
        <f t="shared" ref="AT164" si="1076">CEILING(AR164/AS164, 1)</f>
        <v>16</v>
      </c>
      <c r="AU164" s="15">
        <f t="shared" ref="AU164" si="1077">Y164-W164</f>
        <v>1.633188034188034E-2</v>
      </c>
      <c r="AV164" s="14">
        <f t="shared" si="1030"/>
        <v>130</v>
      </c>
      <c r="AW164" s="14">
        <f t="shared" ref="AW164" si="1078">AM164*AV164</f>
        <v>16686280</v>
      </c>
      <c r="AX164" s="14">
        <f t="shared" ref="AX164" si="1079">IF(AC164-AW164&gt;=0,AC164-AW164,0)</f>
        <v>0</v>
      </c>
      <c r="AY164" s="16">
        <f t="shared" ref="AY164" si="1080">CEILING(2*AD164/$N$3,1)*$N$3</f>
        <v>256584</v>
      </c>
      <c r="AZ164" s="14">
        <f t="shared" ref="AZ164" si="1081">AX164+AY164</f>
        <v>256584</v>
      </c>
    </row>
  </sheetData>
  <sortState ref="A76:AZ82">
    <sortCondition ref="F76:F82"/>
  </sortState>
  <mergeCells count="5">
    <mergeCell ref="AU4:AZ4"/>
    <mergeCell ref="AA2:AG2"/>
    <mergeCell ref="AN2:AO2"/>
    <mergeCell ref="AH4:AL4"/>
    <mergeCell ref="AF4:AG4"/>
  </mergeCells>
  <phoneticPr fontId="5" type="noConversion"/>
  <conditionalFormatting sqref="AM6:AM25 AM27:AM57 AM105 AM103 AM107 AM109 AM111 AM113 AM115 AM117 AM119 AM121 AM123 AM125 AM127 AM129 AM131 AM133 AM135 AM137 AM139 AM141 AM143 AM145 AM147 AM149 AM151 AM153 AM155 AM157 AM159 AM161 AM163 AM63 AM65 AM67 AM69 AM71 AM73 AM75 AM77:AM100">
    <cfRule type="expression" dxfId="89" priority="145">
      <formula>$AM$3=TRUE</formula>
    </cfRule>
    <cfRule type="expression" dxfId="88" priority="146">
      <formula>$AM$3=FALSE</formula>
    </cfRule>
  </conditionalFormatting>
  <conditionalFormatting sqref="AN6:AN57">
    <cfRule type="cellIs" dxfId="87" priority="142" operator="greaterThan">
      <formula>49152</formula>
    </cfRule>
  </conditionalFormatting>
  <conditionalFormatting sqref="AM26">
    <cfRule type="expression" dxfId="86" priority="140">
      <formula>$AM$3=TRUE</formula>
    </cfRule>
    <cfRule type="expression" dxfId="85" priority="141">
      <formula>$AM$3=FALSE</formula>
    </cfRule>
  </conditionalFormatting>
  <conditionalFormatting sqref="AM61">
    <cfRule type="expression" dxfId="84" priority="137">
      <formula>$AM$3=TRUE</formula>
    </cfRule>
    <cfRule type="expression" dxfId="83" priority="138">
      <formula>$AM$3=FALSE</formula>
    </cfRule>
  </conditionalFormatting>
  <conditionalFormatting sqref="AM101">
    <cfRule type="expression" dxfId="82" priority="134">
      <formula>$AM$3=TRUE</formula>
    </cfRule>
    <cfRule type="expression" dxfId="81" priority="135">
      <formula>$AM$3=FALSE</formula>
    </cfRule>
  </conditionalFormatting>
  <conditionalFormatting sqref="AM104">
    <cfRule type="expression" dxfId="80" priority="128">
      <formula>$AM$3=TRUE</formula>
    </cfRule>
    <cfRule type="expression" dxfId="79" priority="129">
      <formula>$AM$3=FALSE</formula>
    </cfRule>
  </conditionalFormatting>
  <conditionalFormatting sqref="AM102">
    <cfRule type="expression" dxfId="78" priority="123">
      <formula>$AM$3=TRUE</formula>
    </cfRule>
    <cfRule type="expression" dxfId="77" priority="124">
      <formula>$AM$3=FALSE</formula>
    </cfRule>
  </conditionalFormatting>
  <conditionalFormatting sqref="AM62">
    <cfRule type="expression" dxfId="76" priority="120">
      <formula>$AM$3=TRUE</formula>
    </cfRule>
    <cfRule type="expression" dxfId="75" priority="121">
      <formula>$AM$3=FALSE</formula>
    </cfRule>
  </conditionalFormatting>
  <conditionalFormatting sqref="AM64">
    <cfRule type="expression" dxfId="74" priority="117">
      <formula>$AM$3=TRUE</formula>
    </cfRule>
    <cfRule type="expression" dxfId="73" priority="118">
      <formula>$AM$3=FALSE</formula>
    </cfRule>
  </conditionalFormatting>
  <conditionalFormatting sqref="AM66">
    <cfRule type="expression" dxfId="72" priority="114">
      <formula>$AM$3=TRUE</formula>
    </cfRule>
    <cfRule type="expression" dxfId="71" priority="115">
      <formula>$AM$3=FALSE</formula>
    </cfRule>
  </conditionalFormatting>
  <conditionalFormatting sqref="AM68">
    <cfRule type="expression" dxfId="70" priority="111">
      <formula>$AM$3=TRUE</formula>
    </cfRule>
    <cfRule type="expression" dxfId="69" priority="112">
      <formula>$AM$3=FALSE</formula>
    </cfRule>
  </conditionalFormatting>
  <conditionalFormatting sqref="AM70">
    <cfRule type="expression" dxfId="68" priority="108">
      <formula>$AM$3=TRUE</formula>
    </cfRule>
    <cfRule type="expression" dxfId="67" priority="109">
      <formula>$AM$3=FALSE</formula>
    </cfRule>
  </conditionalFormatting>
  <conditionalFormatting sqref="AM72">
    <cfRule type="expression" dxfId="66" priority="105">
      <formula>$AM$3=TRUE</formula>
    </cfRule>
    <cfRule type="expression" dxfId="65" priority="106">
      <formula>$AM$3=FALSE</formula>
    </cfRule>
  </conditionalFormatting>
  <conditionalFormatting sqref="AM74">
    <cfRule type="expression" dxfId="64" priority="102">
      <formula>$AM$3=TRUE</formula>
    </cfRule>
    <cfRule type="expression" dxfId="63" priority="103">
      <formula>$AM$3=FALSE</formula>
    </cfRule>
  </conditionalFormatting>
  <conditionalFormatting sqref="AM76">
    <cfRule type="expression" dxfId="62" priority="99">
      <formula>$AM$3=TRUE</formula>
    </cfRule>
    <cfRule type="expression" dxfId="61" priority="100">
      <formula>$AM$3=FALSE</formula>
    </cfRule>
  </conditionalFormatting>
  <conditionalFormatting sqref="AM106">
    <cfRule type="expression" dxfId="60" priority="96">
      <formula>$AM$3=TRUE</formula>
    </cfRule>
    <cfRule type="expression" dxfId="59" priority="97">
      <formula>$AM$3=FALSE</formula>
    </cfRule>
  </conditionalFormatting>
  <conditionalFormatting sqref="AM108">
    <cfRule type="expression" dxfId="58" priority="87">
      <formula>$AM$3=TRUE</formula>
    </cfRule>
    <cfRule type="expression" dxfId="57" priority="88">
      <formula>$AM$3=FALSE</formula>
    </cfRule>
  </conditionalFormatting>
  <conditionalFormatting sqref="AM110">
    <cfRule type="expression" dxfId="56" priority="84">
      <formula>$AM$3=TRUE</formula>
    </cfRule>
    <cfRule type="expression" dxfId="55" priority="85">
      <formula>$AM$3=FALSE</formula>
    </cfRule>
  </conditionalFormatting>
  <conditionalFormatting sqref="AM112">
    <cfRule type="expression" dxfId="54" priority="81">
      <formula>$AM$3=TRUE</formula>
    </cfRule>
    <cfRule type="expression" dxfId="53" priority="82">
      <formula>$AM$3=FALSE</formula>
    </cfRule>
  </conditionalFormatting>
  <conditionalFormatting sqref="AM114">
    <cfRule type="expression" dxfId="52" priority="78">
      <formula>$AM$3=TRUE</formula>
    </cfRule>
    <cfRule type="expression" dxfId="51" priority="79">
      <formula>$AM$3=FALSE</formula>
    </cfRule>
  </conditionalFormatting>
  <conditionalFormatting sqref="AM116">
    <cfRule type="expression" dxfId="50" priority="75">
      <formula>$AM$3=TRUE</formula>
    </cfRule>
    <cfRule type="expression" dxfId="49" priority="76">
      <formula>$AM$3=FALSE</formula>
    </cfRule>
  </conditionalFormatting>
  <conditionalFormatting sqref="AM118">
    <cfRule type="expression" dxfId="48" priority="72">
      <formula>$AM$3=TRUE</formula>
    </cfRule>
    <cfRule type="expression" dxfId="47" priority="73">
      <formula>$AM$3=FALSE</formula>
    </cfRule>
  </conditionalFormatting>
  <conditionalFormatting sqref="AM120">
    <cfRule type="expression" dxfId="46" priority="69">
      <formula>$AM$3=TRUE</formula>
    </cfRule>
    <cfRule type="expression" dxfId="45" priority="70">
      <formula>$AM$3=FALSE</formula>
    </cfRule>
  </conditionalFormatting>
  <conditionalFormatting sqref="AM122">
    <cfRule type="expression" dxfId="44" priority="66">
      <formula>$AM$3=TRUE</formula>
    </cfRule>
    <cfRule type="expression" dxfId="43" priority="67">
      <formula>$AM$3=FALSE</formula>
    </cfRule>
  </conditionalFormatting>
  <conditionalFormatting sqref="AM124">
    <cfRule type="expression" dxfId="42" priority="63">
      <formula>$AM$3=TRUE</formula>
    </cfRule>
    <cfRule type="expression" dxfId="41" priority="64">
      <formula>$AM$3=FALSE</formula>
    </cfRule>
  </conditionalFormatting>
  <conditionalFormatting sqref="AM126">
    <cfRule type="expression" dxfId="40" priority="60">
      <formula>$AM$3=TRUE</formula>
    </cfRule>
    <cfRule type="expression" dxfId="39" priority="61">
      <formula>$AM$3=FALSE</formula>
    </cfRule>
  </conditionalFormatting>
  <conditionalFormatting sqref="AM128">
    <cfRule type="expression" dxfId="38" priority="57">
      <formula>$AM$3=TRUE</formula>
    </cfRule>
    <cfRule type="expression" dxfId="37" priority="58">
      <formula>$AM$3=FALSE</formula>
    </cfRule>
  </conditionalFormatting>
  <conditionalFormatting sqref="AM130">
    <cfRule type="expression" dxfId="36" priority="54">
      <formula>$AM$3=TRUE</formula>
    </cfRule>
    <cfRule type="expression" dxfId="35" priority="55">
      <formula>$AM$3=FALSE</formula>
    </cfRule>
  </conditionalFormatting>
  <conditionalFormatting sqref="AM132">
    <cfRule type="expression" dxfId="34" priority="51">
      <formula>$AM$3=TRUE</formula>
    </cfRule>
    <cfRule type="expression" dxfId="33" priority="52">
      <formula>$AM$3=FALSE</formula>
    </cfRule>
  </conditionalFormatting>
  <conditionalFormatting sqref="AM134">
    <cfRule type="expression" dxfId="32" priority="48">
      <formula>$AM$3=TRUE</formula>
    </cfRule>
    <cfRule type="expression" dxfId="31" priority="49">
      <formula>$AM$3=FALSE</formula>
    </cfRule>
  </conditionalFormatting>
  <conditionalFormatting sqref="AM136">
    <cfRule type="expression" dxfId="30" priority="45">
      <formula>$AM$3=TRUE</formula>
    </cfRule>
    <cfRule type="expression" dxfId="29" priority="46">
      <formula>$AM$3=FALSE</formula>
    </cfRule>
  </conditionalFormatting>
  <conditionalFormatting sqref="AM138">
    <cfRule type="expression" dxfId="28" priority="42">
      <formula>$AM$3=TRUE</formula>
    </cfRule>
    <cfRule type="expression" dxfId="27" priority="43">
      <formula>$AM$3=FALSE</formula>
    </cfRule>
  </conditionalFormatting>
  <conditionalFormatting sqref="AM140">
    <cfRule type="expression" dxfId="26" priority="39">
      <formula>$AM$3=TRUE</formula>
    </cfRule>
    <cfRule type="expression" dxfId="25" priority="40">
      <formula>$AM$3=FALSE</formula>
    </cfRule>
  </conditionalFormatting>
  <conditionalFormatting sqref="AM142">
    <cfRule type="expression" dxfId="24" priority="36">
      <formula>$AM$3=TRUE</formula>
    </cfRule>
    <cfRule type="expression" dxfId="23" priority="37">
      <formula>$AM$3=FALSE</formula>
    </cfRule>
  </conditionalFormatting>
  <conditionalFormatting sqref="AM144">
    <cfRule type="expression" dxfId="22" priority="33">
      <formula>$AM$3=TRUE</formula>
    </cfRule>
    <cfRule type="expression" dxfId="21" priority="34">
      <formula>$AM$3=FALSE</formula>
    </cfRule>
  </conditionalFormatting>
  <conditionalFormatting sqref="AM146">
    <cfRule type="expression" dxfId="20" priority="30">
      <formula>$AM$3=TRUE</formula>
    </cfRule>
    <cfRule type="expression" dxfId="19" priority="31">
      <formula>$AM$3=FALSE</formula>
    </cfRule>
  </conditionalFormatting>
  <conditionalFormatting sqref="AM148">
    <cfRule type="expression" dxfId="18" priority="27">
      <formula>$AM$3=TRUE</formula>
    </cfRule>
    <cfRule type="expression" dxfId="17" priority="28">
      <formula>$AM$3=FALSE</formula>
    </cfRule>
  </conditionalFormatting>
  <conditionalFormatting sqref="AM150">
    <cfRule type="expression" dxfId="16" priority="24">
      <formula>$AM$3=TRUE</formula>
    </cfRule>
    <cfRule type="expression" dxfId="15" priority="25">
      <formula>$AM$3=FALSE</formula>
    </cfRule>
  </conditionalFormatting>
  <conditionalFormatting sqref="AM152">
    <cfRule type="expression" dxfId="14" priority="21">
      <formula>$AM$3=TRUE</formula>
    </cfRule>
    <cfRule type="expression" dxfId="13" priority="22">
      <formula>$AM$3=FALSE</formula>
    </cfRule>
  </conditionalFormatting>
  <conditionalFormatting sqref="AM154">
    <cfRule type="expression" dxfId="12" priority="18">
      <formula>$AM$3=TRUE</formula>
    </cfRule>
    <cfRule type="expression" dxfId="11" priority="19">
      <formula>$AM$3=FALSE</formula>
    </cfRule>
  </conditionalFormatting>
  <conditionalFormatting sqref="AM156">
    <cfRule type="expression" dxfId="10" priority="15">
      <formula>$AM$3=TRUE</formula>
    </cfRule>
    <cfRule type="expression" dxfId="9" priority="16">
      <formula>$AM$3=FALSE</formula>
    </cfRule>
  </conditionalFormatting>
  <conditionalFormatting sqref="AM158">
    <cfRule type="expression" dxfId="8" priority="12">
      <formula>$AM$3=TRUE</formula>
    </cfRule>
    <cfRule type="expression" dxfId="7" priority="13">
      <formula>$AM$3=FALSE</formula>
    </cfRule>
  </conditionalFormatting>
  <conditionalFormatting sqref="AM160">
    <cfRule type="expression" dxfId="6" priority="9">
      <formula>$AM$3=TRUE</formula>
    </cfRule>
    <cfRule type="expression" dxfId="5" priority="10">
      <formula>$AM$3=FALSE</formula>
    </cfRule>
  </conditionalFormatting>
  <conditionalFormatting sqref="AM162">
    <cfRule type="expression" dxfId="4" priority="6">
      <formula>$AM$3=TRUE</formula>
    </cfRule>
    <cfRule type="expression" dxfId="3" priority="7">
      <formula>$AM$3=FALSE</formula>
    </cfRule>
  </conditionalFormatting>
  <conditionalFormatting sqref="AM164">
    <cfRule type="expression" dxfId="2" priority="3">
      <formula>$AM$3=TRUE</formula>
    </cfRule>
    <cfRule type="expression" dxfId="1" priority="4">
      <formula>$AM$3=FALSE</formula>
    </cfRule>
  </conditionalFormatting>
  <conditionalFormatting sqref="AN61:AN164">
    <cfRule type="cellIs" dxfId="0" priority="1" operator="greaterThan">
      <formula>49152</formula>
    </cfRule>
  </conditionalFormatting>
  <pageMargins left="0.75" right="0.75" top="1" bottom="1" header="0.5" footer="0.5"/>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1041" r:id="rId3" name="Scroll Bar 17">
              <controlPr defaultSize="0" autoPict="0">
                <anchor moveWithCells="1">
                  <from>
                    <xdr:col>26</xdr:col>
                    <xdr:colOff>12700</xdr:colOff>
                    <xdr:row>2</xdr:row>
                    <xdr:rowOff>12700</xdr:rowOff>
                  </from>
                  <to>
                    <xdr:col>30</xdr:col>
                    <xdr:colOff>254000</xdr:colOff>
                    <xdr:row>3</xdr:row>
                    <xdr:rowOff>38100</xdr:rowOff>
                  </to>
                </anchor>
              </controlPr>
            </control>
          </mc:Choice>
          <mc:Fallback/>
        </mc:AlternateContent>
        <mc:AlternateContent xmlns:mc="http://schemas.openxmlformats.org/markup-compatibility/2006">
          <mc:Choice Requires="x14">
            <control shapeId="1048" r:id="rId4" name="Scroll Bar 24">
              <controlPr defaultSize="0" autoPict="0">
                <anchor moveWithCells="1">
                  <from>
                    <xdr:col>39</xdr:col>
                    <xdr:colOff>0</xdr:colOff>
                    <xdr:row>2</xdr:row>
                    <xdr:rowOff>25400</xdr:rowOff>
                  </from>
                  <to>
                    <xdr:col>41</xdr:col>
                    <xdr:colOff>0</xdr:colOff>
                    <xdr:row>3</xdr:row>
                    <xdr:rowOff>25400</xdr:rowOff>
                  </to>
                </anchor>
              </controlPr>
            </control>
          </mc:Choice>
          <mc:Fallback/>
        </mc:AlternateContent>
        <mc:AlternateContent xmlns:mc="http://schemas.openxmlformats.org/markup-compatibility/2006">
          <mc:Choice Requires="x14">
            <control shapeId="1043" r:id="rId5" name="Check Box 19">
              <controlPr defaultSize="0" autoFill="0" autoLine="0" autoPict="0">
                <anchor moveWithCells="1">
                  <from>
                    <xdr:col>38</xdr:col>
                    <xdr:colOff>190500</xdr:colOff>
                    <xdr:row>1</xdr:row>
                    <xdr:rowOff>431800</xdr:rowOff>
                  </from>
                  <to>
                    <xdr:col>42</xdr:col>
                    <xdr:colOff>152400</xdr:colOff>
                    <xdr:row>1</xdr:row>
                    <xdr:rowOff>838200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Geert Knapen</dc:creator>
  <cp:lastModifiedBy>Geert Knapen</cp:lastModifiedBy>
  <cp:lastPrinted>2011-02-25T21:07:51Z</cp:lastPrinted>
  <dcterms:created xsi:type="dcterms:W3CDTF">2010-11-10T03:21:28Z</dcterms:created>
  <dcterms:modified xsi:type="dcterms:W3CDTF">2011-09-20T02:46:38Z</dcterms:modified>
</cp:coreProperties>
</file>